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450" yWindow="-15" windowWidth="9690" windowHeight="6285" tabRatio="804"/>
  </bookViews>
  <sheets>
    <sheet name="1-30" sheetId="2" r:id="rId1"/>
    <sheet name="31-43" sheetId="66" r:id="rId2"/>
    <sheet name="44-54" sheetId="65" r:id="rId3"/>
    <sheet name="55-56" sheetId="12" r:id="rId4"/>
    <sheet name="57-58" sheetId="67" r:id="rId5"/>
    <sheet name="59-60" sheetId="68" r:id="rId6"/>
    <sheet name="61" sheetId="15" r:id="rId7"/>
    <sheet name="62-64" sheetId="69" r:id="rId8"/>
    <sheet name="65-66" sheetId="70" r:id="rId9"/>
    <sheet name="67-77" sheetId="71" r:id="rId10"/>
    <sheet name="78-89" sheetId="72" r:id="rId11"/>
    <sheet name="90-96" sheetId="73" r:id="rId12"/>
    <sheet name="97-100" sheetId="74" r:id="rId13"/>
    <sheet name="פתרון" sheetId="75" r:id="rId14"/>
  </sheets>
  <definedNames>
    <definedName name="_xlnm._FilterDatabase" localSheetId="1" hidden="1">'31-43'!$B$1:$K$11</definedName>
    <definedName name="_xlnm._FilterDatabase" localSheetId="2" hidden="1">'44-54'!$B$1:$K$11</definedName>
    <definedName name="_xlnm._FilterDatabase" localSheetId="4" hidden="1">'57-58'!$B$1:$K$11</definedName>
    <definedName name="_xlnm._FilterDatabase" localSheetId="5" hidden="1">'59-60'!$B$1:$K$11</definedName>
    <definedName name="_xlnm._FilterDatabase" localSheetId="7" hidden="1">'62-64'!$B$1:$K$11</definedName>
    <definedName name="_xlnm._FilterDatabase" localSheetId="8" hidden="1">'65-66'!$B$3:$N$13</definedName>
    <definedName name="_xlnm._FilterDatabase" localSheetId="9" hidden="1">'67-77'!$C$3:$O$13</definedName>
    <definedName name="_xlnm._FilterDatabase" localSheetId="10" hidden="1">'78-89'!$C$3:$O$13</definedName>
    <definedName name="_xlnm._FilterDatabase" localSheetId="11" hidden="1">'90-96'!$C$3:$O$13</definedName>
    <definedName name="_xlnm._FilterDatabase" localSheetId="12" hidden="1">'97-100'!$C$3:$O$13</definedName>
    <definedName name="_xlnm._FilterDatabase" localSheetId="13" hidden="1">פתרון!$C$3:$O$13</definedName>
    <definedName name="HTML_CodePage" hidden="1">1255</definedName>
    <definedName name="HTML_Control" localSheetId="1" hidden="1">{"'כל המועדים'!$G$6:$I$12"}</definedName>
    <definedName name="HTML_Control" localSheetId="2" hidden="1">{"'כל המועדים'!$G$6:$I$12"}</definedName>
    <definedName name="HTML_Control" localSheetId="4" hidden="1">{"'כל המועדים'!$G$6:$I$12"}</definedName>
    <definedName name="HTML_Control" localSheetId="5" hidden="1">{"'כל המועדים'!$G$6:$I$12"}</definedName>
    <definedName name="HTML_Control" localSheetId="7" hidden="1">{"'כל המועדים'!$G$6:$I$12"}</definedName>
    <definedName name="HTML_Control" localSheetId="8" hidden="1">{"'כל המועדים'!$G$6:$I$12"}</definedName>
    <definedName name="HTML_Control" localSheetId="9" hidden="1">{"'כל המועדים'!$G$6:$I$12"}</definedName>
    <definedName name="HTML_Control" localSheetId="10" hidden="1">{"'כל המועדים'!$G$6:$I$12"}</definedName>
    <definedName name="HTML_Control" localSheetId="11" hidden="1">{"'כל המועדים'!$G$6:$I$12"}</definedName>
    <definedName name="HTML_Control" localSheetId="12" hidden="1">{"'כל המועדים'!$G$6:$I$12"}</definedName>
    <definedName name="HTML_Control" localSheetId="13" hidden="1">{"'כל המועדים'!$G$6:$I$12"}</definedName>
    <definedName name="HTML_Control" hidden="1">{"'כל המועדים'!$G$6:$I$12"}</definedName>
    <definedName name="HTML_Description" hidden="1">""</definedName>
    <definedName name="HTML_Email" hidden="1">""</definedName>
    <definedName name="HTML_Header" hidden="1">"כל המועדים"</definedName>
    <definedName name="HTML_LastUpdate" hidden="1">"20/09/2000"</definedName>
    <definedName name="HTML_LineAfter" hidden="1">FALSE</definedName>
    <definedName name="HTML_LineBefore" hidden="1">FALSE</definedName>
    <definedName name="HTML_Name" hidden="1">"האוניברסיטה הפתוחה"</definedName>
    <definedName name="HTML_OBDlg2" hidden="1">TRUE</definedName>
    <definedName name="HTML_OBDlg4" hidden="1">TRUE</definedName>
    <definedName name="HTML_OS" hidden="1">0</definedName>
    <definedName name="HTML_PathFile" hidden="1">"H:\word-doc\סמסטר ב2000\MyHTML.htm"</definedName>
    <definedName name="HTML_Title" hidden="1">"סטטיסטיקות לציוני בחינות ב2000"</definedName>
  </definedNames>
  <calcPr calcId="125725"/>
</workbook>
</file>

<file path=xl/calcChain.xml><?xml version="1.0" encoding="utf-8"?>
<calcChain xmlns="http://schemas.openxmlformats.org/spreadsheetml/2006/main">
  <c r="C39" i="75"/>
  <c r="C34"/>
  <c r="C27"/>
  <c r="M22"/>
  <c r="L22"/>
  <c r="J22"/>
  <c r="I22"/>
  <c r="H22"/>
  <c r="N21"/>
  <c r="M21"/>
  <c r="L21"/>
  <c r="J21"/>
  <c r="I21"/>
  <c r="H21"/>
  <c r="M20"/>
  <c r="L20"/>
  <c r="J20"/>
  <c r="I20"/>
  <c r="H20"/>
  <c r="N19"/>
  <c r="M19"/>
  <c r="L19"/>
  <c r="J19"/>
  <c r="I19"/>
  <c r="H19"/>
  <c r="M18"/>
  <c r="L18"/>
  <c r="J18"/>
  <c r="I18"/>
  <c r="H18"/>
  <c r="N17"/>
  <c r="M17"/>
  <c r="L17"/>
  <c r="J17"/>
  <c r="I17"/>
  <c r="H17"/>
  <c r="M16"/>
  <c r="L16"/>
  <c r="J16"/>
  <c r="I16"/>
  <c r="H16"/>
  <c r="N15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C39" i="74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C39" i="73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C39" i="72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C39" i="71"/>
  <c r="C34"/>
  <c r="C27"/>
  <c r="M22"/>
  <c r="L22"/>
  <c r="J22"/>
  <c r="I22"/>
  <c r="H22"/>
  <c r="M21"/>
  <c r="L21"/>
  <c r="J21"/>
  <c r="I21"/>
  <c r="H21"/>
  <c r="M20"/>
  <c r="L20"/>
  <c r="J20"/>
  <c r="I20"/>
  <c r="H20"/>
  <c r="M19"/>
  <c r="L19"/>
  <c r="J19"/>
  <c r="I19"/>
  <c r="H19"/>
  <c r="M18"/>
  <c r="L18"/>
  <c r="J18"/>
  <c r="I18"/>
  <c r="H18"/>
  <c r="M17"/>
  <c r="L17"/>
  <c r="J17"/>
  <c r="I17"/>
  <c r="H17"/>
  <c r="M16"/>
  <c r="L16"/>
  <c r="J16"/>
  <c r="I16"/>
  <c r="H16"/>
  <c r="M15"/>
  <c r="L15"/>
  <c r="J15"/>
  <c r="I15"/>
  <c r="H15"/>
  <c r="N13"/>
  <c r="K13"/>
  <c r="N12"/>
  <c r="K12"/>
  <c r="N11"/>
  <c r="K11"/>
  <c r="N10"/>
  <c r="K10"/>
  <c r="N9"/>
  <c r="K9"/>
  <c r="N8"/>
  <c r="K8"/>
  <c r="N7"/>
  <c r="K7"/>
  <c r="N6"/>
  <c r="K6"/>
  <c r="N5"/>
  <c r="K5"/>
  <c r="N4"/>
  <c r="N22" s="1"/>
  <c r="K4"/>
  <c r="K21" s="1"/>
  <c r="B39" i="70"/>
  <c r="B34"/>
  <c r="B27"/>
  <c r="L22"/>
  <c r="K22"/>
  <c r="I22"/>
  <c r="H22"/>
  <c r="G22"/>
  <c r="L21"/>
  <c r="K21"/>
  <c r="I21"/>
  <c r="H21"/>
  <c r="G21"/>
  <c r="L20"/>
  <c r="K20"/>
  <c r="I20"/>
  <c r="H20"/>
  <c r="G20"/>
  <c r="L19"/>
  <c r="K19"/>
  <c r="I19"/>
  <c r="H19"/>
  <c r="G19"/>
  <c r="L18"/>
  <c r="K18"/>
  <c r="I18"/>
  <c r="H18"/>
  <c r="G18"/>
  <c r="L17"/>
  <c r="K17"/>
  <c r="I17"/>
  <c r="H17"/>
  <c r="G17"/>
  <c r="L16"/>
  <c r="K16"/>
  <c r="I16"/>
  <c r="H16"/>
  <c r="G16"/>
  <c r="L15"/>
  <c r="K15"/>
  <c r="I15"/>
  <c r="H15"/>
  <c r="G15"/>
  <c r="M13"/>
  <c r="J13"/>
  <c r="M12"/>
  <c r="J12"/>
  <c r="M11"/>
  <c r="J11"/>
  <c r="M10"/>
  <c r="J10"/>
  <c r="M9"/>
  <c r="J9"/>
  <c r="M8"/>
  <c r="J8"/>
  <c r="M7"/>
  <c r="J7"/>
  <c r="M6"/>
  <c r="J6"/>
  <c r="M5"/>
  <c r="J5"/>
  <c r="M4"/>
  <c r="M22" s="1"/>
  <c r="J4"/>
  <c r="J21" s="1"/>
  <c r="J3" i="69"/>
  <c r="J4"/>
  <c r="J5"/>
  <c r="J6"/>
  <c r="J7"/>
  <c r="J8"/>
  <c r="J9"/>
  <c r="J10"/>
  <c r="J11"/>
  <c r="J2"/>
  <c r="B37"/>
  <c r="B32"/>
  <c r="B25"/>
  <c r="I20"/>
  <c r="H20"/>
  <c r="F20"/>
  <c r="E20"/>
  <c r="D20"/>
  <c r="I19"/>
  <c r="H19"/>
  <c r="F19"/>
  <c r="E19"/>
  <c r="D19"/>
  <c r="I18"/>
  <c r="H18"/>
  <c r="F18"/>
  <c r="E18"/>
  <c r="D18"/>
  <c r="I17"/>
  <c r="H17"/>
  <c r="F17"/>
  <c r="E17"/>
  <c r="D17"/>
  <c r="I16"/>
  <c r="H16"/>
  <c r="F16"/>
  <c r="E16"/>
  <c r="D16"/>
  <c r="I15"/>
  <c r="H15"/>
  <c r="F15"/>
  <c r="E15"/>
  <c r="D15"/>
  <c r="I14"/>
  <c r="H14"/>
  <c r="F14"/>
  <c r="E14"/>
  <c r="D14"/>
  <c r="I13"/>
  <c r="H13"/>
  <c r="F13"/>
  <c r="E13"/>
  <c r="D13"/>
  <c r="G11"/>
  <c r="G10"/>
  <c r="G9"/>
  <c r="G8"/>
  <c r="G7"/>
  <c r="G6"/>
  <c r="G5"/>
  <c r="G4"/>
  <c r="G3"/>
  <c r="J20"/>
  <c r="G2"/>
  <c r="G19" s="1"/>
  <c r="E13" i="68"/>
  <c r="F13"/>
  <c r="G13"/>
  <c r="H13"/>
  <c r="I13"/>
  <c r="J13"/>
  <c r="E14"/>
  <c r="F14"/>
  <c r="G14"/>
  <c r="H14"/>
  <c r="I14"/>
  <c r="J14"/>
  <c r="E15"/>
  <c r="F15"/>
  <c r="G15"/>
  <c r="H15"/>
  <c r="I15"/>
  <c r="J15"/>
  <c r="E16"/>
  <c r="F16"/>
  <c r="G16"/>
  <c r="H16"/>
  <c r="I16"/>
  <c r="J16"/>
  <c r="E17"/>
  <c r="F17"/>
  <c r="G17"/>
  <c r="H17"/>
  <c r="I17"/>
  <c r="J17"/>
  <c r="E18"/>
  <c r="F18"/>
  <c r="G18"/>
  <c r="H18"/>
  <c r="I18"/>
  <c r="J18"/>
  <c r="E19"/>
  <c r="F19"/>
  <c r="G19"/>
  <c r="H19"/>
  <c r="I19"/>
  <c r="J19"/>
  <c r="E20"/>
  <c r="F20"/>
  <c r="G20"/>
  <c r="H20"/>
  <c r="I20"/>
  <c r="J20"/>
  <c r="G3"/>
  <c r="G4"/>
  <c r="G5"/>
  <c r="G6"/>
  <c r="G7"/>
  <c r="G8"/>
  <c r="G9"/>
  <c r="G10"/>
  <c r="G11"/>
  <c r="B37"/>
  <c r="B32"/>
  <c r="B25"/>
  <c r="D20"/>
  <c r="D19"/>
  <c r="D18"/>
  <c r="D17"/>
  <c r="D16"/>
  <c r="D15"/>
  <c r="D14"/>
  <c r="D13"/>
  <c r="J2"/>
  <c r="G2"/>
  <c r="B25" i="67"/>
  <c r="D19"/>
  <c r="D18"/>
  <c r="D17"/>
  <c r="D16"/>
  <c r="D15"/>
  <c r="D14"/>
  <c r="D13"/>
  <c r="D20"/>
  <c r="B32"/>
  <c r="B37"/>
  <c r="J2"/>
  <c r="G2"/>
  <c r="B37" i="66"/>
  <c r="B37" i="65"/>
  <c r="J2"/>
  <c r="G2"/>
  <c r="K16" i="75" l="1"/>
  <c r="K18"/>
  <c r="K20"/>
  <c r="K22"/>
  <c r="K15"/>
  <c r="N16"/>
  <c r="K17"/>
  <c r="N18"/>
  <c r="K19"/>
  <c r="N20"/>
  <c r="N15" i="74"/>
  <c r="K16"/>
  <c r="N17"/>
  <c r="K18"/>
  <c r="N19"/>
  <c r="K20"/>
  <c r="N21"/>
  <c r="K22"/>
  <c r="K15"/>
  <c r="N16"/>
  <c r="K17"/>
  <c r="N18"/>
  <c r="K19"/>
  <c r="N20"/>
  <c r="N15" i="73"/>
  <c r="K16"/>
  <c r="N17"/>
  <c r="K18"/>
  <c r="N19"/>
  <c r="K20"/>
  <c r="N21"/>
  <c r="K22"/>
  <c r="K15"/>
  <c r="N16"/>
  <c r="K17"/>
  <c r="N18"/>
  <c r="K19"/>
  <c r="N20"/>
  <c r="N15" i="72"/>
  <c r="K16"/>
  <c r="N17"/>
  <c r="K18"/>
  <c r="N19"/>
  <c r="K20"/>
  <c r="N21"/>
  <c r="K22"/>
  <c r="K15"/>
  <c r="N16"/>
  <c r="K17"/>
  <c r="N18"/>
  <c r="K19"/>
  <c r="N20"/>
  <c r="N15" i="71"/>
  <c r="K16"/>
  <c r="N17"/>
  <c r="K18"/>
  <c r="N19"/>
  <c r="K20"/>
  <c r="N21"/>
  <c r="K22"/>
  <c r="K15"/>
  <c r="N16"/>
  <c r="K17"/>
  <c r="N18"/>
  <c r="K19"/>
  <c r="N20"/>
  <c r="M15" i="70"/>
  <c r="J16"/>
  <c r="M17"/>
  <c r="J18"/>
  <c r="M19"/>
  <c r="J20"/>
  <c r="M21"/>
  <c r="J22"/>
  <c r="J15"/>
  <c r="M16"/>
  <c r="J17"/>
  <c r="M18"/>
  <c r="J19"/>
  <c r="M20"/>
  <c r="J13" i="69"/>
  <c r="G14"/>
  <c r="J15"/>
  <c r="G16"/>
  <c r="J17"/>
  <c r="G18"/>
  <c r="J19"/>
  <c r="G20"/>
  <c r="G13"/>
  <c r="J14"/>
  <c r="G15"/>
  <c r="J16"/>
  <c r="G17"/>
  <c r="J18"/>
</calcChain>
</file>

<file path=xl/comments1.xml><?xml version="1.0" encoding="utf-8"?>
<comments xmlns="http://schemas.openxmlformats.org/spreadsheetml/2006/main">
  <authors>
    <author>shysh</author>
  </authors>
  <commentList>
    <comment ref="F7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חיסור</t>
        </r>
      </text>
    </comment>
    <comment ref="F8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כפל</t>
        </r>
      </text>
    </comment>
    <comment ref="F9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חילוק</t>
        </r>
      </text>
    </comment>
    <comment ref="F10" authorId="0">
      <text>
        <r>
          <rPr>
            <b/>
            <sz val="8"/>
            <color indexed="81"/>
            <rFont val="Tahoma"/>
            <family val="2"/>
          </rPr>
          <t>shysh:</t>
        </r>
        <r>
          <rPr>
            <sz val="8"/>
            <color indexed="81"/>
            <rFont val="Tahoma"/>
            <family val="2"/>
          </rPr>
          <t xml:space="preserve">
חזקה</t>
        </r>
      </text>
    </comment>
  </commentList>
</comments>
</file>

<file path=xl/comments2.xml><?xml version="1.0" encoding="utf-8"?>
<comments xmlns="http://schemas.openxmlformats.org/spreadsheetml/2006/main">
  <authors>
    <author>שי שקרוב</author>
  </authors>
  <commentList>
    <comment ref="G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דגהג</t>
        </r>
      </text>
    </comment>
    <comment ref="B2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2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>שי שקרוב: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<sst xmlns="http://schemas.openxmlformats.org/spreadsheetml/2006/main" count="783" uniqueCount="76">
  <si>
    <t>טורים</t>
  </si>
  <si>
    <t>כללי</t>
  </si>
  <si>
    <t>מספר</t>
  </si>
  <si>
    <t>מטבע</t>
  </si>
  <si>
    <t>חשבונאות</t>
  </si>
  <si>
    <t>אחוזים</t>
  </si>
  <si>
    <t>שבר</t>
  </si>
  <si>
    <t>מדעי</t>
  </si>
  <si>
    <t>תאריך</t>
  </si>
  <si>
    <t>שעה</t>
  </si>
  <si>
    <t>טקסט</t>
  </si>
  <si>
    <t>שם הסטודנט</t>
  </si>
  <si>
    <t>דניאל</t>
  </si>
  <si>
    <t>טלי</t>
  </si>
  <si>
    <t>יעל</t>
  </si>
  <si>
    <t>מיכל</t>
  </si>
  <si>
    <t>קרן</t>
  </si>
  <si>
    <t>רמי</t>
  </si>
  <si>
    <t>שרון</t>
  </si>
  <si>
    <t>שם</t>
  </si>
  <si>
    <t>ציון</t>
  </si>
  <si>
    <t>מגדר</t>
  </si>
  <si>
    <t>ציון ת. 1</t>
  </si>
  <si>
    <t>ציון ת. 2</t>
  </si>
  <si>
    <t>ציון ת. 3</t>
  </si>
  <si>
    <t>ממוצע  תרגילים</t>
  </si>
  <si>
    <t>ציון פרויקט</t>
  </si>
  <si>
    <t>ציון בחינה</t>
  </si>
  <si>
    <t>ציון סופי</t>
  </si>
  <si>
    <t>ציון במילים</t>
  </si>
  <si>
    <t>ז</t>
  </si>
  <si>
    <t>נ</t>
  </si>
  <si>
    <t>שחר</t>
  </si>
  <si>
    <t xml:space="preserve">ממוצע  כיתתי </t>
  </si>
  <si>
    <t>חציון</t>
  </si>
  <si>
    <t>שכיח</t>
  </si>
  <si>
    <t>מקסימום</t>
  </si>
  <si>
    <t>מינימום</t>
  </si>
  <si>
    <t>נכשלו</t>
  </si>
  <si>
    <t>משקל תרגיל 1</t>
  </si>
  <si>
    <t>משקל תרגיל 2</t>
  </si>
  <si>
    <t>משקל תרגיל 3</t>
  </si>
  <si>
    <t>משקל פרויקט</t>
  </si>
  <si>
    <t>משקל מבחן</t>
  </si>
  <si>
    <t>סה"כ</t>
  </si>
  <si>
    <t>מ-</t>
  </si>
  <si>
    <t>עד</t>
  </si>
  <si>
    <t>נכשל</t>
  </si>
  <si>
    <t>עובר</t>
  </si>
  <si>
    <t>מצטיין</t>
  </si>
  <si>
    <t>שלחו תרגיל/ נבחנו</t>
  </si>
  <si>
    <t>ס"ה סטודנטים</t>
  </si>
  <si>
    <t>נשים מצטיינות</t>
  </si>
  <si>
    <t>נשים או מצטיינים</t>
  </si>
  <si>
    <t>ת.ז.</t>
  </si>
  <si>
    <t>יעקב</t>
  </si>
  <si>
    <t>סטיית תקן</t>
  </si>
  <si>
    <t>שונות</t>
  </si>
  <si>
    <t>תרגול באקסל</t>
  </si>
  <si>
    <t>נתונים</t>
  </si>
  <si>
    <t>חישובים</t>
  </si>
  <si>
    <t>טבלת משקולות</t>
  </si>
  <si>
    <t>טבלת עזר</t>
  </si>
  <si>
    <t>מיקוד</t>
  </si>
  <si>
    <t>טלפון</t>
  </si>
  <si>
    <t>מתוכם</t>
  </si>
  <si>
    <t>בממוצע</t>
  </si>
  <si>
    <t>עברו</t>
  </si>
  <si>
    <t>מצטיינים</t>
  </si>
  <si>
    <t>תרגיל 1</t>
  </si>
  <si>
    <t>התמחות</t>
  </si>
  <si>
    <t>שיווק</t>
  </si>
  <si>
    <t>סטודנטים</t>
  </si>
  <si>
    <t>סטודנטיות</t>
  </si>
  <si>
    <t>סמלים והודעות</t>
  </si>
  <si>
    <t>סמלים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</si>
</sst>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[$-1010000]d/m/yy;@"/>
    <numFmt numFmtId="168" formatCode="[$-1000000]00000000\-0"/>
    <numFmt numFmtId="169" formatCode="[&lt;=9999999][$-1000000]###\-####;[$-1000000]\(###\)\ ###\-####"/>
    <numFmt numFmtId="170" formatCode="[$-1000000]00000"/>
    <numFmt numFmtId="171" formatCode="0.0"/>
  </numFmts>
  <fonts count="14">
    <font>
      <sz val="10"/>
      <name val="Arial"/>
      <charset val="177"/>
    </font>
    <font>
      <sz val="10"/>
      <name val="Arial"/>
      <family val="2"/>
    </font>
    <font>
      <sz val="10"/>
      <name val="Geneva"/>
      <charset val="177"/>
    </font>
    <font>
      <sz val="10"/>
      <name val="MS Sans Serif"/>
      <family val="2"/>
      <charset val="177"/>
    </font>
    <font>
      <sz val="10"/>
      <name val="David"/>
      <family val="2"/>
      <charset val="177"/>
    </font>
    <font>
      <sz val="8"/>
      <name val="Arial"/>
      <family val="2"/>
    </font>
    <font>
      <b/>
      <sz val="10"/>
      <name val="Arial"/>
      <family val="2"/>
    </font>
    <font>
      <b/>
      <u val="double"/>
      <sz val="24"/>
      <color indexed="12"/>
      <name val="David"/>
      <family val="2"/>
      <charset val="177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thin">
        <color rgb="FF0066FF"/>
      </right>
      <top/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/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thin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 style="double">
        <color rgb="FF0066FF"/>
      </right>
      <top style="double">
        <color rgb="FF0066FF"/>
      </top>
      <bottom style="medium">
        <color rgb="FF0066FF"/>
      </bottom>
      <diagonal/>
    </border>
    <border>
      <left style="thin">
        <color rgb="FF0066FF"/>
      </left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 style="double">
        <color rgb="FF0066FF"/>
      </top>
      <bottom style="medium">
        <color rgb="FF0066FF"/>
      </bottom>
      <diagonal/>
    </border>
    <border>
      <left/>
      <right style="thin">
        <color rgb="FF0066FF"/>
      </right>
      <top/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double">
        <color rgb="FF0066FF"/>
      </bottom>
      <diagonal/>
    </border>
    <border>
      <left style="double">
        <color rgb="FF0066FF"/>
      </left>
      <right style="medium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thin">
        <color rgb="FF0066FF"/>
      </bottom>
      <diagonal/>
    </border>
    <border>
      <left style="double">
        <color rgb="FF0066FF"/>
      </left>
      <right style="medium">
        <color rgb="FF0066FF"/>
      </right>
      <top style="thin">
        <color rgb="FF0066FF"/>
      </top>
      <bottom style="double">
        <color rgb="FF0066FF"/>
      </bottom>
      <diagonal/>
    </border>
    <border>
      <left style="thin">
        <color rgb="FF0066FF"/>
      </left>
      <right/>
      <top style="double">
        <color rgb="FF0066FF"/>
      </top>
      <bottom style="thin">
        <color rgb="FF0066FF"/>
      </bottom>
      <diagonal/>
    </border>
    <border>
      <left/>
      <right style="double">
        <color rgb="FF0066FF"/>
      </right>
      <top style="double">
        <color rgb="FF0066FF"/>
      </top>
      <bottom style="thin">
        <color rgb="FF0066FF"/>
      </bottom>
      <diagonal/>
    </border>
    <border>
      <left style="double">
        <color rgb="FF0066FF"/>
      </left>
      <right style="thin">
        <color rgb="FF0066FF"/>
      </right>
      <top style="double">
        <color rgb="FF0066FF"/>
      </top>
      <bottom/>
      <diagonal/>
    </border>
    <border>
      <left style="double">
        <color rgb="FF0066FF"/>
      </left>
      <right style="thin">
        <color rgb="FF0066FF"/>
      </right>
      <top/>
      <bottom/>
      <diagonal/>
    </border>
    <border>
      <left style="double">
        <color rgb="FF0066FF"/>
      </left>
      <right style="thin">
        <color rgb="FF0066FF"/>
      </right>
      <top/>
      <bottom style="double">
        <color rgb="FF0066FF"/>
      </bottom>
      <diagonal/>
    </border>
  </borders>
  <cellStyleXfs count="14">
    <xf numFmtId="0" fontId="0" fillId="0" borderId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3" fillId="0" borderId="0" applyNumberFormat="0">
      <alignment horizontal="left"/>
    </xf>
    <xf numFmtId="0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>
      <alignment horizontal="right"/>
    </xf>
    <xf numFmtId="0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2">
    <xf numFmtId="0" fontId="0" fillId="0" borderId="0" xfId="0"/>
    <xf numFmtId="49" fontId="0" fillId="0" borderId="0" xfId="0" applyNumberFormat="1"/>
    <xf numFmtId="0" fontId="0" fillId="0" borderId="2" xfId="0" applyBorder="1"/>
    <xf numFmtId="0" fontId="0" fillId="0" borderId="0" xfId="0" applyNumberFormat="1"/>
    <xf numFmtId="0" fontId="1" fillId="0" borderId="0" xfId="10" applyNumberFormat="1"/>
    <xf numFmtId="164" fontId="0" fillId="0" borderId="2" xfId="0" applyNumberFormat="1" applyBorder="1"/>
    <xf numFmtId="0" fontId="0" fillId="0" borderId="0" xfId="0" applyAlignment="1">
      <alignment horizontal="right"/>
    </xf>
    <xf numFmtId="0" fontId="0" fillId="0" borderId="0" xfId="0" applyAlignment="1">
      <alignment horizontal="right" vertical="top" wrapText="1"/>
    </xf>
    <xf numFmtId="0" fontId="6" fillId="0" borderId="2" xfId="0" applyFont="1" applyBorder="1" applyAlignment="1">
      <alignment horizontal="center"/>
    </xf>
    <xf numFmtId="0" fontId="6" fillId="0" borderId="0" xfId="0" applyFont="1"/>
    <xf numFmtId="0" fontId="0" fillId="0" borderId="2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10" applyNumberFormat="1" applyFont="1"/>
    <xf numFmtId="0" fontId="0" fillId="0" borderId="0" xfId="0" applyAlignmen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69" fontId="0" fillId="0" borderId="7" xfId="0" applyNumberFormat="1" applyBorder="1"/>
    <xf numFmtId="169" fontId="0" fillId="0" borderId="3" xfId="0" applyNumberFormat="1" applyBorder="1"/>
    <xf numFmtId="169" fontId="0" fillId="0" borderId="5" xfId="0" applyNumberFormat="1" applyBorder="1"/>
    <xf numFmtId="170" fontId="0" fillId="0" borderId="7" xfId="0" applyNumberFormat="1" applyBorder="1"/>
    <xf numFmtId="170" fontId="0" fillId="0" borderId="3" xfId="0" applyNumberFormat="1" applyBorder="1"/>
    <xf numFmtId="170" fontId="0" fillId="0" borderId="5" xfId="0" applyNumberFormat="1" applyBorder="1"/>
    <xf numFmtId="2" fontId="0" fillId="0" borderId="7" xfId="0" applyNumberFormat="1" applyBorder="1"/>
    <xf numFmtId="2" fontId="0" fillId="0" borderId="3" xfId="0" applyNumberFormat="1" applyBorder="1"/>
    <xf numFmtId="2" fontId="0" fillId="0" borderId="5" xfId="0" applyNumberFormat="1" applyBorder="1"/>
    <xf numFmtId="171" fontId="0" fillId="0" borderId="7" xfId="0" applyNumberFormat="1" applyBorder="1"/>
    <xf numFmtId="171" fontId="0" fillId="0" borderId="3" xfId="0" applyNumberFormat="1" applyBorder="1"/>
    <xf numFmtId="171" fontId="0" fillId="0" borderId="5" xfId="0" applyNumberFormat="1" applyBorder="1"/>
    <xf numFmtId="0" fontId="1" fillId="0" borderId="2" xfId="0" applyFont="1" applyBorder="1"/>
    <xf numFmtId="0" fontId="1" fillId="0" borderId="0" xfId="0" applyFont="1"/>
    <xf numFmtId="0" fontId="6" fillId="4" borderId="1" xfId="0" applyFont="1" applyFill="1" applyBorder="1"/>
    <xf numFmtId="0" fontId="11" fillId="4" borderId="1" xfId="0" applyFont="1" applyFill="1" applyBorder="1"/>
    <xf numFmtId="0" fontId="0" fillId="0" borderId="10" xfId="0" applyBorder="1"/>
    <xf numFmtId="0" fontId="0" fillId="0" borderId="11" xfId="0" applyBorder="1"/>
    <xf numFmtId="0" fontId="0" fillId="0" borderId="4" xfId="0" applyBorder="1" applyAlignment="1">
      <alignment horizontal="right"/>
    </xf>
    <xf numFmtId="2" fontId="0" fillId="0" borderId="4" xfId="0" applyNumberFormat="1" applyBorder="1"/>
    <xf numFmtId="2" fontId="0" fillId="0" borderId="6" xfId="0" applyNumberFormat="1" applyBorder="1"/>
    <xf numFmtId="0" fontId="6" fillId="0" borderId="15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68" fontId="0" fillId="0" borderId="17" xfId="0" applyNumberFormat="1" applyBorder="1"/>
    <xf numFmtId="168" fontId="0" fillId="0" borderId="18" xfId="0" applyNumberFormat="1" applyBorder="1"/>
    <xf numFmtId="168" fontId="0" fillId="0" borderId="19" xfId="0" applyNumberFormat="1" applyBorder="1"/>
    <xf numFmtId="2" fontId="0" fillId="0" borderId="10" xfId="0" applyNumberFormat="1" applyBorder="1"/>
    <xf numFmtId="2" fontId="0" fillId="0" borderId="11" xfId="0" applyNumberFormat="1" applyBorder="1"/>
    <xf numFmtId="9" fontId="0" fillId="0" borderId="11" xfId="10" applyNumberFormat="1" applyFont="1" applyBorder="1"/>
    <xf numFmtId="9" fontId="0" fillId="0" borderId="4" xfId="10" applyNumberFormat="1" applyFont="1" applyBorder="1"/>
    <xf numFmtId="9" fontId="0" fillId="0" borderId="6" xfId="0" applyNumberFormat="1" applyBorder="1"/>
    <xf numFmtId="0" fontId="1" fillId="0" borderId="7" xfId="0" applyFont="1" applyBorder="1"/>
    <xf numFmtId="0" fontId="1" fillId="0" borderId="3" xfId="0" applyFont="1" applyBorder="1"/>
    <xf numFmtId="0" fontId="1" fillId="0" borderId="5" xfId="0" applyFont="1" applyBorder="1"/>
    <xf numFmtId="0" fontId="7" fillId="0" borderId="0" xfId="0" applyFont="1" applyAlignment="1">
      <alignment horizontal="center"/>
    </xf>
    <xf numFmtId="0" fontId="8" fillId="2" borderId="20" xfId="0" applyFont="1" applyFill="1" applyBorder="1" applyAlignment="1">
      <alignment horizontal="center" vertical="center" textRotation="255" wrapText="1"/>
    </xf>
    <xf numFmtId="0" fontId="8" fillId="2" borderId="21" xfId="0" applyFont="1" applyFill="1" applyBorder="1" applyAlignment="1">
      <alignment horizontal="center" vertical="center" textRotation="255"/>
    </xf>
    <xf numFmtId="0" fontId="8" fillId="2" borderId="22" xfId="0" applyFont="1" applyFill="1" applyBorder="1" applyAlignment="1">
      <alignment horizontal="center" vertical="center" textRotation="255"/>
    </xf>
    <xf numFmtId="0" fontId="8" fillId="3" borderId="9" xfId="0" applyFont="1" applyFill="1" applyBorder="1" applyAlignment="1">
      <alignment horizontal="center" vertical="center" textRotation="255" wrapText="1"/>
    </xf>
    <xf numFmtId="0" fontId="8" fillId="3" borderId="12" xfId="0" applyFont="1" applyFill="1" applyBorder="1" applyAlignment="1">
      <alignment horizontal="center" vertical="center" textRotation="255" wrapText="1"/>
    </xf>
    <xf numFmtId="0" fontId="8" fillId="3" borderId="13" xfId="0" applyFont="1" applyFill="1" applyBorder="1" applyAlignment="1">
      <alignment horizontal="center" vertical="center" textRotation="255" wrapText="1"/>
    </xf>
    <xf numFmtId="0" fontId="6" fillId="3" borderId="9" xfId="0" applyFont="1" applyFill="1" applyBorder="1" applyAlignment="1">
      <alignment horizontal="center" vertical="center" textRotation="90"/>
    </xf>
    <xf numFmtId="0" fontId="6" fillId="3" borderId="12" xfId="0" applyFont="1" applyFill="1" applyBorder="1" applyAlignment="1">
      <alignment horizontal="center" vertical="center" textRotation="90"/>
    </xf>
    <xf numFmtId="0" fontId="6" fillId="3" borderId="13" xfId="0" applyFont="1" applyFill="1" applyBorder="1" applyAlignment="1">
      <alignment horizontal="center" vertical="center" textRotation="9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3" borderId="25" xfId="0" applyFont="1" applyFill="1" applyBorder="1" applyAlignment="1">
      <alignment horizontal="center" vertical="center" textRotation="90"/>
    </xf>
    <xf numFmtId="0" fontId="6" fillId="3" borderId="26" xfId="0" applyFont="1" applyFill="1" applyBorder="1" applyAlignment="1">
      <alignment horizontal="center" vertical="center" textRotation="90"/>
    </xf>
    <xf numFmtId="0" fontId="6" fillId="3" borderId="27" xfId="0" applyFont="1" applyFill="1" applyBorder="1" applyAlignment="1">
      <alignment horizontal="center" vertical="center" textRotation="90"/>
    </xf>
  </cellXfs>
  <cellStyles count="14">
    <cellStyle name="6_x0001_" xfId="1"/>
    <cellStyle name="6A" xfId="2"/>
    <cellStyle name="al (2)" xfId="3"/>
    <cellStyle name="B" xfId="4"/>
    <cellStyle name="Currency [0] _FCG032A" xfId="5"/>
    <cellStyle name="Currency [0] 4_x0007_CG306D" xfId="6"/>
    <cellStyle name="H1 (2)_FCG046A" xfId="7"/>
    <cellStyle name="MS_English" xfId="8"/>
    <cellStyle name="nal (2)_RF (2)" xfId="9"/>
    <cellStyle name="Normal" xfId="0" builtinId="0"/>
    <cellStyle name="Percent" xfId="10" builtinId="5"/>
    <cellStyle name="RF (2)" xfId="11"/>
    <cellStyle name="sh_FCG320B" xfId="12"/>
    <cellStyle name="Spelling 1033,0" xfId="13"/>
  </cellStyles>
  <dxfs count="0"/>
  <tableStyles count="0" defaultTableStyle="TableStyleMedium9" defaultPivotStyle="PivotStyleLight16"/>
  <colors>
    <mruColors>
      <color rgb="FF0066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123825</xdr:colOff>
      <xdr:row>13</xdr:row>
      <xdr:rowOff>66675</xdr:rowOff>
    </xdr:from>
    <xdr:to>
      <xdr:col>21</xdr:col>
      <xdr:colOff>514350</xdr:colOff>
      <xdr:row>22</xdr:row>
      <xdr:rowOff>85725</xdr:rowOff>
    </xdr:to>
    <xdr:sp macro="" textlink="">
      <xdr:nvSpPr>
        <xdr:cNvPr id="2" name="TextBox 1"/>
        <xdr:cNvSpPr txBox="1"/>
      </xdr:nvSpPr>
      <xdr:spPr>
        <a:xfrm>
          <a:off x="9974370450" y="2600325"/>
          <a:ext cx="2828925" cy="14954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he-IL" sz="1600" b="1">
              <a:solidFill>
                <a:srgbClr val="FF0000"/>
              </a:solidFill>
            </a:rPr>
            <a:t>כגדכדכגדכ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rightToLeft="1" tabSelected="1" workbookViewId="0"/>
  </sheetViews>
  <sheetFormatPr defaultRowHeight="12.75"/>
  <cols>
    <col min="2" max="3" width="11.7109375" bestFit="1" customWidth="1"/>
    <col min="4" max="4" width="9.28515625" bestFit="1" customWidth="1"/>
  </cols>
  <sheetData>
    <row r="1" spans="3:7">
      <c r="C1">
        <v>1</v>
      </c>
      <c r="E1">
        <v>2</v>
      </c>
      <c r="F1">
        <v>3</v>
      </c>
      <c r="G1">
        <v>4</v>
      </c>
    </row>
    <row r="4" spans="3:7" ht="13.5" thickBot="1"/>
    <row r="5" spans="3:7" ht="13.5" thickBot="1">
      <c r="E5" s="36"/>
      <c r="G5" s="36"/>
    </row>
    <row r="6" spans="3:7" ht="13.5" thickBot="1"/>
    <row r="7" spans="3:7" ht="13.5" thickBot="1">
      <c r="F7" s="37"/>
    </row>
    <row r="8" spans="3:7" ht="13.5" thickBot="1">
      <c r="F8" s="37"/>
    </row>
    <row r="9" spans="3:7" ht="13.5" thickBot="1">
      <c r="F9" s="37"/>
    </row>
    <row r="10" spans="3:7" ht="13.5" thickBot="1">
      <c r="F10" s="37"/>
    </row>
    <row r="12" spans="3:7">
      <c r="D12" t="s">
        <v>0</v>
      </c>
    </row>
    <row r="17" spans="1:7">
      <c r="A17" s="2"/>
      <c r="B17" s="2"/>
      <c r="C17" s="2"/>
      <c r="E17" s="2"/>
      <c r="F17" s="2"/>
      <c r="G17" s="2"/>
    </row>
    <row r="18" spans="1:7">
      <c r="A18" s="2"/>
      <c r="B18" s="2"/>
      <c r="C18" s="2"/>
      <c r="E18" s="2"/>
      <c r="F18" s="2"/>
      <c r="G18" s="2"/>
    </row>
    <row r="19" spans="1:7">
      <c r="A19" s="2"/>
      <c r="B19" s="2"/>
      <c r="C19" s="2"/>
      <c r="E19" s="2"/>
      <c r="F19" s="2"/>
      <c r="G19" s="2"/>
    </row>
    <row r="24" spans="1:7">
      <c r="A24" t="s">
        <v>1</v>
      </c>
      <c r="B24" s="3">
        <v>1234</v>
      </c>
      <c r="C24" s="3">
        <v>1234.56</v>
      </c>
      <c r="D24" s="3">
        <v>-0.1234</v>
      </c>
    </row>
    <row r="25" spans="1:7">
      <c r="A25" t="s">
        <v>2</v>
      </c>
      <c r="B25" s="3">
        <v>1234</v>
      </c>
      <c r="C25" s="3">
        <v>1234.56</v>
      </c>
      <c r="D25" s="3">
        <v>-0.1234</v>
      </c>
    </row>
    <row r="26" spans="1:7">
      <c r="A26" t="s">
        <v>3</v>
      </c>
      <c r="B26" s="3">
        <v>1234</v>
      </c>
      <c r="C26" s="3">
        <v>1234.56</v>
      </c>
      <c r="D26" s="3">
        <v>-0.1234</v>
      </c>
    </row>
    <row r="27" spans="1:7">
      <c r="A27" t="s">
        <v>4</v>
      </c>
      <c r="B27" s="3">
        <v>1234</v>
      </c>
      <c r="C27" s="3">
        <v>1234.56</v>
      </c>
      <c r="D27" s="3">
        <v>-0.1234</v>
      </c>
    </row>
    <row r="28" spans="1:7">
      <c r="A28" t="s">
        <v>5</v>
      </c>
      <c r="B28" s="4">
        <v>1234</v>
      </c>
      <c r="C28" s="4">
        <v>1234.56</v>
      </c>
      <c r="D28" s="4">
        <v>-0.1234</v>
      </c>
    </row>
    <row r="29" spans="1:7">
      <c r="A29" t="s">
        <v>6</v>
      </c>
      <c r="B29" s="3">
        <v>1234</v>
      </c>
      <c r="C29" s="3">
        <v>1234.56</v>
      </c>
      <c r="D29" s="3">
        <v>-0.1234</v>
      </c>
    </row>
    <row r="30" spans="1:7">
      <c r="A30" t="s">
        <v>7</v>
      </c>
      <c r="B30" s="3">
        <v>1234</v>
      </c>
      <c r="C30" s="3">
        <v>1234.56</v>
      </c>
      <c r="D30" s="3">
        <v>-0.1234</v>
      </c>
    </row>
    <row r="32" spans="1:7">
      <c r="A32" t="s">
        <v>8</v>
      </c>
      <c r="B32" s="3"/>
      <c r="C32" s="3"/>
    </row>
    <row r="33" spans="1:5">
      <c r="A33" t="s">
        <v>9</v>
      </c>
      <c r="B33" s="3"/>
      <c r="C33" s="3"/>
    </row>
    <row r="34" spans="1:5">
      <c r="A34" t="s">
        <v>10</v>
      </c>
      <c r="B34" s="3"/>
      <c r="C34" s="3"/>
      <c r="D34" s="3"/>
      <c r="E34" s="1"/>
    </row>
    <row r="36" spans="1:5">
      <c r="A36" s="2">
        <v>1</v>
      </c>
      <c r="B36" s="5">
        <v>39408</v>
      </c>
      <c r="C36" s="5">
        <v>39408</v>
      </c>
      <c r="D36" s="5">
        <v>39408</v>
      </c>
      <c r="E36" s="34" t="s">
        <v>69</v>
      </c>
    </row>
    <row r="37" spans="1:5">
      <c r="A37" s="2"/>
      <c r="B37" s="2"/>
      <c r="C37" s="2"/>
      <c r="D37" s="2"/>
      <c r="E37" s="2"/>
    </row>
    <row r="38" spans="1:5">
      <c r="A38" s="2"/>
      <c r="B38" s="2"/>
      <c r="C38" s="2"/>
      <c r="D38" s="2"/>
      <c r="E38" s="2"/>
    </row>
    <row r="39" spans="1:5">
      <c r="A39" s="2"/>
      <c r="B39" s="2"/>
      <c r="C39" s="2"/>
      <c r="D39" s="2"/>
      <c r="E39" s="2"/>
    </row>
    <row r="40" spans="1:5">
      <c r="A40" s="2"/>
      <c r="B40" s="2"/>
      <c r="C40" s="2"/>
      <c r="D40" s="2"/>
      <c r="E40" s="2"/>
    </row>
  </sheetData>
  <phoneticPr fontId="0" type="noConversion"/>
  <pageMargins left="0.75" right="0.75" top="1" bottom="1" header="0.5" footer="0.5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Q43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4" max="6" width="7.140625" customWidth="1"/>
    <col min="12" max="12" width="8.28515625" style="6" customWidth="1"/>
    <col min="13" max="13" width="7.28515625" style="6" customWidth="1"/>
  </cols>
  <sheetData>
    <row r="3" spans="2:17" s="15" customFormat="1">
      <c r="B3" s="15" t="s">
        <v>54</v>
      </c>
      <c r="C3" s="15" t="s">
        <v>11</v>
      </c>
      <c r="D3" s="15" t="s">
        <v>21</v>
      </c>
      <c r="E3" s="15" t="s">
        <v>64</v>
      </c>
      <c r="F3" s="15" t="s">
        <v>63</v>
      </c>
      <c r="G3" s="15" t="s">
        <v>70</v>
      </c>
      <c r="H3" s="15" t="s">
        <v>22</v>
      </c>
      <c r="I3" s="15" t="s">
        <v>23</v>
      </c>
      <c r="J3" s="15" t="s">
        <v>24</v>
      </c>
      <c r="K3" s="15" t="s">
        <v>25</v>
      </c>
      <c r="L3" s="15" t="s">
        <v>26</v>
      </c>
      <c r="M3" s="15" t="s">
        <v>27</v>
      </c>
      <c r="N3" s="15" t="s">
        <v>28</v>
      </c>
      <c r="O3" s="15" t="s">
        <v>29</v>
      </c>
      <c r="P3" s="15" t="s">
        <v>52</v>
      </c>
      <c r="Q3" s="15" t="s">
        <v>53</v>
      </c>
    </row>
    <row r="4" spans="2:17">
      <c r="B4">
        <v>123456789</v>
      </c>
      <c r="C4" t="s">
        <v>12</v>
      </c>
      <c r="D4" t="s">
        <v>30</v>
      </c>
      <c r="H4">
        <v>89</v>
      </c>
      <c r="I4">
        <v>86</v>
      </c>
      <c r="J4">
        <v>99</v>
      </c>
      <c r="K4">
        <f>AVERAGE(H4:J4)</f>
        <v>91.333333333333329</v>
      </c>
      <c r="L4">
        <v>99</v>
      </c>
      <c r="M4">
        <v>80</v>
      </c>
      <c r="N4">
        <f>H4*$C$29+I4*$C$30+J4*$C$31+L4*$C$32+M4*$C$33</f>
        <v>89.1</v>
      </c>
    </row>
    <row r="5" spans="2:17">
      <c r="B5">
        <v>193878400</v>
      </c>
      <c r="C5" t="s">
        <v>13</v>
      </c>
      <c r="D5" t="s">
        <v>31</v>
      </c>
      <c r="H5">
        <v>81</v>
      </c>
      <c r="I5">
        <v>80</v>
      </c>
      <c r="J5">
        <v>82</v>
      </c>
      <c r="K5">
        <f t="shared" ref="K5:K13" si="0">AVERAGE(H5:J5)</f>
        <v>81</v>
      </c>
      <c r="L5">
        <v>81</v>
      </c>
      <c r="M5">
        <v>81</v>
      </c>
      <c r="N5">
        <f t="shared" ref="N5:N13" si="1">H5*$C$29+I5*$C$30+J5*$C$31+L5*$C$32+M5*$C$33</f>
        <v>81</v>
      </c>
    </row>
    <row r="6" spans="2:17">
      <c r="B6">
        <v>658370843</v>
      </c>
      <c r="C6" t="s">
        <v>14</v>
      </c>
      <c r="D6" t="s">
        <v>31</v>
      </c>
      <c r="H6">
        <v>67</v>
      </c>
      <c r="I6">
        <v>99</v>
      </c>
      <c r="J6">
        <v>69</v>
      </c>
      <c r="K6">
        <f t="shared" si="0"/>
        <v>78.333333333333329</v>
      </c>
      <c r="L6">
        <v>90</v>
      </c>
      <c r="M6">
        <v>85</v>
      </c>
      <c r="N6">
        <f t="shared" si="1"/>
        <v>84.5</v>
      </c>
    </row>
    <row r="7" spans="2:17">
      <c r="B7">
        <v>830998987</v>
      </c>
      <c r="C7" t="s">
        <v>15</v>
      </c>
      <c r="D7" t="s">
        <v>31</v>
      </c>
      <c r="H7">
        <v>80</v>
      </c>
      <c r="J7">
        <v>87</v>
      </c>
      <c r="K7">
        <f t="shared" si="0"/>
        <v>83.5</v>
      </c>
      <c r="L7">
        <v>90</v>
      </c>
      <c r="M7"/>
      <c r="N7">
        <f t="shared" si="1"/>
        <v>43.7</v>
      </c>
    </row>
    <row r="8" spans="2:17">
      <c r="B8">
        <v>987636455</v>
      </c>
      <c r="C8" t="s">
        <v>55</v>
      </c>
      <c r="D8" t="s">
        <v>30</v>
      </c>
      <c r="H8">
        <v>91</v>
      </c>
      <c r="I8">
        <v>79</v>
      </c>
      <c r="J8">
        <v>85</v>
      </c>
      <c r="K8">
        <f t="shared" si="0"/>
        <v>85</v>
      </c>
      <c r="L8">
        <v>100</v>
      </c>
      <c r="M8">
        <v>50</v>
      </c>
      <c r="N8">
        <f t="shared" si="1"/>
        <v>75.5</v>
      </c>
    </row>
    <row r="9" spans="2:17">
      <c r="B9">
        <v>298754355</v>
      </c>
      <c r="C9" t="s">
        <v>17</v>
      </c>
      <c r="D9" t="s">
        <v>30</v>
      </c>
      <c r="H9">
        <v>88</v>
      </c>
      <c r="I9">
        <v>90</v>
      </c>
      <c r="J9">
        <v>74</v>
      </c>
      <c r="K9">
        <f t="shared" si="0"/>
        <v>84</v>
      </c>
      <c r="L9">
        <v>55</v>
      </c>
      <c r="M9">
        <v>45</v>
      </c>
      <c r="N9">
        <f t="shared" si="1"/>
        <v>59.7</v>
      </c>
    </row>
    <row r="10" spans="2:17">
      <c r="B10">
        <v>983687692</v>
      </c>
      <c r="C10" t="s">
        <v>18</v>
      </c>
      <c r="D10" t="s">
        <v>31</v>
      </c>
      <c r="H10">
        <v>45</v>
      </c>
      <c r="I10">
        <v>60</v>
      </c>
      <c r="K10">
        <f t="shared" si="0"/>
        <v>52.5</v>
      </c>
      <c r="L10">
        <v>99</v>
      </c>
      <c r="M10">
        <v>94</v>
      </c>
      <c r="N10">
        <f t="shared" si="1"/>
        <v>77.800000000000011</v>
      </c>
    </row>
    <row r="11" spans="2:17">
      <c r="B11">
        <v>947465892</v>
      </c>
      <c r="C11" t="s">
        <v>32</v>
      </c>
      <c r="D11" t="s">
        <v>30</v>
      </c>
      <c r="I11">
        <v>79</v>
      </c>
      <c r="J11">
        <v>99</v>
      </c>
      <c r="K11">
        <f t="shared" si="0"/>
        <v>89</v>
      </c>
      <c r="L11">
        <v>86</v>
      </c>
      <c r="M11">
        <v>65</v>
      </c>
      <c r="N11">
        <f t="shared" si="1"/>
        <v>69.599999999999994</v>
      </c>
    </row>
    <row r="12" spans="2:17">
      <c r="B12">
        <v>388923057</v>
      </c>
      <c r="C12" t="s">
        <v>15</v>
      </c>
      <c r="D12" t="s">
        <v>31</v>
      </c>
      <c r="H12">
        <v>60</v>
      </c>
      <c r="I12">
        <v>100</v>
      </c>
      <c r="J12">
        <v>80</v>
      </c>
      <c r="K12">
        <f t="shared" si="0"/>
        <v>80</v>
      </c>
      <c r="L12">
        <v>40</v>
      </c>
      <c r="M12">
        <v>61</v>
      </c>
      <c r="N12">
        <f t="shared" si="1"/>
        <v>60.400000000000006</v>
      </c>
    </row>
    <row r="13" spans="2:17">
      <c r="B13">
        <v>244576280</v>
      </c>
      <c r="C13" t="s">
        <v>32</v>
      </c>
      <c r="D13" t="s">
        <v>31</v>
      </c>
      <c r="H13">
        <v>94</v>
      </c>
      <c r="I13">
        <v>100</v>
      </c>
      <c r="J13">
        <v>93</v>
      </c>
      <c r="K13">
        <f t="shared" si="0"/>
        <v>95.666666666666671</v>
      </c>
      <c r="L13">
        <v>95</v>
      </c>
      <c r="M13">
        <v>100</v>
      </c>
      <c r="N13">
        <f t="shared" si="1"/>
        <v>97.2</v>
      </c>
    </row>
    <row r="14" spans="2:17">
      <c r="L14"/>
      <c r="M14"/>
    </row>
    <row r="15" spans="2:17">
      <c r="B15" t="s">
        <v>33</v>
      </c>
      <c r="H15">
        <f>AVERAGE(H4:H13)</f>
        <v>77.222222222222229</v>
      </c>
      <c r="I15">
        <f t="shared" ref="I15:N15" si="2">AVERAGE(I4:I13)</f>
        <v>85.888888888888886</v>
      </c>
      <c r="J15">
        <f t="shared" si="2"/>
        <v>85.333333333333329</v>
      </c>
      <c r="K15">
        <f t="shared" si="2"/>
        <v>82.033333333333331</v>
      </c>
      <c r="L15">
        <f t="shared" si="2"/>
        <v>83.5</v>
      </c>
      <c r="M15">
        <f t="shared" si="2"/>
        <v>73.444444444444443</v>
      </c>
      <c r="N15">
        <f t="shared" si="2"/>
        <v>73.849999999999994</v>
      </c>
    </row>
    <row r="16" spans="2:17">
      <c r="B16" t="s">
        <v>34</v>
      </c>
      <c r="H16">
        <f>MEDIAN(H4:H13)</f>
        <v>81</v>
      </c>
      <c r="I16">
        <f t="shared" ref="I16:N16" si="3">MEDIAN(I4:I13)</f>
        <v>86</v>
      </c>
      <c r="J16">
        <f t="shared" si="3"/>
        <v>85</v>
      </c>
      <c r="K16">
        <f t="shared" si="3"/>
        <v>83.75</v>
      </c>
      <c r="L16">
        <f t="shared" si="3"/>
        <v>90</v>
      </c>
      <c r="M16">
        <f t="shared" si="3"/>
        <v>80</v>
      </c>
      <c r="N16">
        <f t="shared" si="3"/>
        <v>76.650000000000006</v>
      </c>
    </row>
    <row r="17" spans="2:14">
      <c r="B17" t="s">
        <v>35</v>
      </c>
      <c r="H17" t="e">
        <f>MODE(H4:H13)</f>
        <v>#N/A</v>
      </c>
      <c r="I17">
        <f t="shared" ref="I17:N17" si="4">MODE(I4:I13)</f>
        <v>79</v>
      </c>
      <c r="J17">
        <f t="shared" si="4"/>
        <v>99</v>
      </c>
      <c r="K17" t="e">
        <f t="shared" si="4"/>
        <v>#N/A</v>
      </c>
      <c r="L17">
        <f t="shared" si="4"/>
        <v>99</v>
      </c>
      <c r="M17" t="e">
        <f t="shared" si="4"/>
        <v>#N/A</v>
      </c>
      <c r="N17" t="e">
        <f t="shared" si="4"/>
        <v>#N/A</v>
      </c>
    </row>
    <row r="18" spans="2:14">
      <c r="B18" t="s">
        <v>36</v>
      </c>
      <c r="H18">
        <f>MAX(H4:H13)</f>
        <v>94</v>
      </c>
      <c r="I18">
        <f t="shared" ref="I18:N18" si="5">MAX(I4:I13)</f>
        <v>100</v>
      </c>
      <c r="J18">
        <f t="shared" si="5"/>
        <v>99</v>
      </c>
      <c r="K18">
        <f t="shared" si="5"/>
        <v>95.666666666666671</v>
      </c>
      <c r="L18">
        <f t="shared" si="5"/>
        <v>100</v>
      </c>
      <c r="M18">
        <f t="shared" si="5"/>
        <v>100</v>
      </c>
      <c r="N18">
        <f t="shared" si="5"/>
        <v>97.2</v>
      </c>
    </row>
    <row r="19" spans="2:14">
      <c r="B19" t="s">
        <v>37</v>
      </c>
      <c r="H19">
        <f>MIN(H4:H13)</f>
        <v>45</v>
      </c>
      <c r="I19">
        <f t="shared" ref="I19:N19" si="6">MIN(I4:I13)</f>
        <v>60</v>
      </c>
      <c r="J19">
        <f t="shared" si="6"/>
        <v>69</v>
      </c>
      <c r="K19">
        <f t="shared" si="6"/>
        <v>52.5</v>
      </c>
      <c r="L19">
        <f t="shared" si="6"/>
        <v>40</v>
      </c>
      <c r="M19">
        <f t="shared" si="6"/>
        <v>45</v>
      </c>
      <c r="N19">
        <f t="shared" si="6"/>
        <v>43.7</v>
      </c>
    </row>
    <row r="20" spans="2:14">
      <c r="B20" t="s">
        <v>56</v>
      </c>
      <c r="H20">
        <f>STDEV(H4:H13)</f>
        <v>16.536155673083279</v>
      </c>
      <c r="I20">
        <f t="shared" ref="I20:N20" si="7">STDEV(I4:I13)</f>
        <v>13.166666666666675</v>
      </c>
      <c r="J20">
        <f t="shared" si="7"/>
        <v>10.428326807307105</v>
      </c>
      <c r="K20">
        <f t="shared" si="7"/>
        <v>11.67534069082849</v>
      </c>
      <c r="L20">
        <f t="shared" si="7"/>
        <v>20.23885152648517</v>
      </c>
      <c r="M20">
        <f t="shared" si="7"/>
        <v>19.190564811327921</v>
      </c>
      <c r="N20">
        <f t="shared" si="7"/>
        <v>15.877534793257764</v>
      </c>
    </row>
    <row r="21" spans="2:14">
      <c r="B21" t="s">
        <v>57</v>
      </c>
      <c r="H21">
        <f>VAR(H4:H13)</f>
        <v>273.44444444444434</v>
      </c>
      <c r="I21">
        <f t="shared" ref="I21:N21" si="8">VAR(I4:I13)</f>
        <v>173.36111111111131</v>
      </c>
      <c r="J21">
        <f t="shared" si="8"/>
        <v>108.75</v>
      </c>
      <c r="K21">
        <f t="shared" si="8"/>
        <v>136.31358024691548</v>
      </c>
      <c r="L21">
        <f t="shared" si="8"/>
        <v>409.61111111111109</v>
      </c>
      <c r="M21">
        <f t="shared" si="8"/>
        <v>368.27777777777737</v>
      </c>
      <c r="N21">
        <f t="shared" si="8"/>
        <v>252.09611111111087</v>
      </c>
    </row>
    <row r="22" spans="2:14">
      <c r="B22" t="s">
        <v>50</v>
      </c>
      <c r="H22">
        <f>COUNT(H4:H13)</f>
        <v>9</v>
      </c>
      <c r="I22">
        <f t="shared" ref="I22:N22" si="9">COUNT(I4:I13)</f>
        <v>9</v>
      </c>
      <c r="J22">
        <f t="shared" si="9"/>
        <v>9</v>
      </c>
      <c r="K22">
        <f t="shared" si="9"/>
        <v>10</v>
      </c>
      <c r="L22">
        <f t="shared" si="9"/>
        <v>10</v>
      </c>
      <c r="M22">
        <f t="shared" si="9"/>
        <v>9</v>
      </c>
      <c r="N22">
        <f t="shared" si="9"/>
        <v>10</v>
      </c>
    </row>
    <row r="23" spans="2:14">
      <c r="B23" t="s">
        <v>38</v>
      </c>
      <c r="L23"/>
      <c r="M23"/>
      <c r="N23" s="6"/>
    </row>
    <row r="24" spans="2:14">
      <c r="B24" t="s">
        <v>67</v>
      </c>
      <c r="L24"/>
      <c r="M24"/>
      <c r="N24" s="6"/>
    </row>
    <row r="25" spans="2:14">
      <c r="B25" t="s">
        <v>68</v>
      </c>
      <c r="L25"/>
      <c r="M25"/>
      <c r="N25" s="6"/>
    </row>
    <row r="26" spans="2:14">
      <c r="L26"/>
      <c r="M26"/>
    </row>
    <row r="27" spans="2:14">
      <c r="B27" t="s">
        <v>51</v>
      </c>
      <c r="C27">
        <f>COUNTA(C4:C13)</f>
        <v>10</v>
      </c>
      <c r="D27" t="s">
        <v>65</v>
      </c>
      <c r="J27" t="s">
        <v>66</v>
      </c>
      <c r="L27"/>
      <c r="M27"/>
    </row>
    <row r="28" spans="2:14">
      <c r="L28"/>
      <c r="M28"/>
    </row>
    <row r="29" spans="2:14">
      <c r="B29" t="s">
        <v>39</v>
      </c>
      <c r="C29" s="14">
        <v>0.1</v>
      </c>
      <c r="L29"/>
      <c r="M29"/>
    </row>
    <row r="30" spans="2:14">
      <c r="B30" t="s">
        <v>40</v>
      </c>
      <c r="C30" s="14">
        <v>0.1</v>
      </c>
      <c r="L30"/>
      <c r="M30"/>
    </row>
    <row r="31" spans="2:14">
      <c r="B31" t="s">
        <v>41</v>
      </c>
      <c r="C31" s="14">
        <v>0.1</v>
      </c>
      <c r="L31"/>
      <c r="M31"/>
    </row>
    <row r="32" spans="2:14">
      <c r="B32" t="s">
        <v>42</v>
      </c>
      <c r="C32" s="14">
        <v>0.3</v>
      </c>
      <c r="L32"/>
      <c r="M32"/>
    </row>
    <row r="33" spans="2:14">
      <c r="B33" t="s">
        <v>43</v>
      </c>
      <c r="C33" s="14">
        <v>0.4</v>
      </c>
      <c r="L33"/>
      <c r="M33"/>
    </row>
    <row r="34" spans="2:14">
      <c r="B34" t="s">
        <v>44</v>
      </c>
      <c r="C34">
        <f>SUM(C29:C33)</f>
        <v>1</v>
      </c>
      <c r="L34"/>
      <c r="M34"/>
    </row>
    <row r="35" spans="2:14" ht="12.75" customHeight="1">
      <c r="L35"/>
      <c r="M35"/>
    </row>
    <row r="36" spans="2:14">
      <c r="C36" t="s">
        <v>45</v>
      </c>
      <c r="D36" t="s">
        <v>46</v>
      </c>
      <c r="L36"/>
      <c r="M36"/>
      <c r="N36" s="6"/>
    </row>
    <row r="37" spans="2:14">
      <c r="B37" t="s">
        <v>47</v>
      </c>
      <c r="C37" s="13">
        <v>0</v>
      </c>
      <c r="D37" s="13">
        <v>59.49</v>
      </c>
      <c r="E37" s="13"/>
      <c r="F37" s="13"/>
      <c r="G37" s="13"/>
      <c r="L37"/>
      <c r="M37"/>
      <c r="N37" s="7"/>
    </row>
    <row r="38" spans="2:14">
      <c r="B38" t="s">
        <v>48</v>
      </c>
      <c r="C38" s="13">
        <v>59.5</v>
      </c>
      <c r="D38" s="13">
        <v>84.49</v>
      </c>
      <c r="E38" s="13"/>
      <c r="F38" s="13"/>
      <c r="G38" s="13"/>
      <c r="L38"/>
      <c r="M38"/>
      <c r="N38" s="6"/>
    </row>
    <row r="39" spans="2:14">
      <c r="B39" t="s">
        <v>49</v>
      </c>
      <c r="C39" s="13">
        <f>84.5</f>
        <v>84.5</v>
      </c>
      <c r="D39" s="13">
        <v>100</v>
      </c>
      <c r="E39" s="13"/>
      <c r="F39" s="13"/>
      <c r="G39" s="13"/>
      <c r="L39"/>
      <c r="M39"/>
      <c r="N39" s="6"/>
    </row>
    <row r="41" spans="2:14">
      <c r="B41" s="35" t="s">
        <v>74</v>
      </c>
    </row>
    <row r="42" spans="2:14">
      <c r="B42" s="35" t="s">
        <v>72</v>
      </c>
      <c r="C42" s="35" t="s">
        <v>30</v>
      </c>
    </row>
    <row r="43" spans="2:14">
      <c r="B43" s="35" t="s">
        <v>73</v>
      </c>
      <c r="C43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44"/>
  <sheetViews>
    <sheetView rightToLeft="1" zoomScaleNormal="100" workbookViewId="0">
      <selection activeCell="F8" sqref="F8"/>
    </sheetView>
  </sheetViews>
  <sheetFormatPr defaultRowHeight="12.75"/>
  <cols>
    <col min="1" max="1" width="16.5703125" bestFit="1" customWidth="1"/>
    <col min="2" max="2" width="10.5703125" bestFit="1" customWidth="1"/>
    <col min="3" max="3" width="7.28515625" bestFit="1" customWidth="1"/>
    <col min="4" max="6" width="7.140625" customWidth="1"/>
    <col min="12" max="12" width="8.28515625" style="6" customWidth="1"/>
    <col min="13" max="13" width="7.28515625" style="6" customWidth="1"/>
  </cols>
  <sheetData>
    <row r="1" spans="1:17" ht="30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3.5" thickBot="1"/>
    <row r="3" spans="1:17" s="15" customFormat="1" ht="39.75" thickTop="1" thickBot="1">
      <c r="A3" s="58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59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59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59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59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59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59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59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59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59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0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1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62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62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62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62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62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62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62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62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62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62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6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63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4" t="s">
        <v>61</v>
      </c>
      <c r="B29" s="38" t="s">
        <v>39</v>
      </c>
      <c r="C29" s="51">
        <v>0.1</v>
      </c>
      <c r="L29"/>
      <c r="M29"/>
    </row>
    <row r="30" spans="1:14">
      <c r="A30" s="65"/>
      <c r="B30" s="16" t="s">
        <v>40</v>
      </c>
      <c r="C30" s="52">
        <v>0.1</v>
      </c>
      <c r="L30"/>
      <c r="M30"/>
    </row>
    <row r="31" spans="1:14">
      <c r="A31" s="65"/>
      <c r="B31" s="16" t="s">
        <v>41</v>
      </c>
      <c r="C31" s="52">
        <v>0.1</v>
      </c>
      <c r="L31"/>
      <c r="M31"/>
    </row>
    <row r="32" spans="1:14">
      <c r="A32" s="65"/>
      <c r="B32" s="16" t="s">
        <v>42</v>
      </c>
      <c r="C32" s="52">
        <v>0.3</v>
      </c>
      <c r="L32"/>
      <c r="M32"/>
    </row>
    <row r="33" spans="1:14">
      <c r="A33" s="65"/>
      <c r="B33" s="16" t="s">
        <v>43</v>
      </c>
      <c r="C33" s="52">
        <v>0.4</v>
      </c>
      <c r="L33"/>
      <c r="M33"/>
    </row>
    <row r="34" spans="1:14" ht="13.5" thickBot="1">
      <c r="A34" s="66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4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5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5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6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customHeight="1" thickTop="1">
      <c r="A41" s="69" t="s">
        <v>75</v>
      </c>
      <c r="B41" s="67" t="s">
        <v>21</v>
      </c>
      <c r="C41" s="68"/>
    </row>
    <row r="42" spans="1:14">
      <c r="A42" s="70"/>
      <c r="B42" s="16" t="s">
        <v>72</v>
      </c>
      <c r="C42" s="41" t="s">
        <v>30</v>
      </c>
    </row>
    <row r="43" spans="1:14" ht="13.5" thickBot="1">
      <c r="A43" s="71"/>
      <c r="B43" s="18" t="s">
        <v>73</v>
      </c>
      <c r="C43" s="42" t="s">
        <v>31</v>
      </c>
    </row>
    <row r="44" spans="1:14" ht="13.5" thickTop="1"/>
  </sheetData>
  <mergeCells count="7">
    <mergeCell ref="A41:A43"/>
    <mergeCell ref="B41:C41"/>
    <mergeCell ref="A36:A39"/>
    <mergeCell ref="A1:Q1"/>
    <mergeCell ref="A3:A13"/>
    <mergeCell ref="A15:A27"/>
    <mergeCell ref="A29:A34"/>
  </mergeCells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bestFit="1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3.5" thickBot="1"/>
    <row r="3" spans="1:17" s="15" customFormat="1" ht="27" thickTop="1" thickBot="1">
      <c r="A3" s="58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59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59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59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59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59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59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59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59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59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0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1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62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62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62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62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62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62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62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62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62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62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6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63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4" t="s">
        <v>61</v>
      </c>
      <c r="B29" s="38" t="s">
        <v>39</v>
      </c>
      <c r="C29" s="51">
        <v>0.1</v>
      </c>
      <c r="L29"/>
      <c r="M29"/>
    </row>
    <row r="30" spans="1:14">
      <c r="A30" s="65"/>
      <c r="B30" s="16" t="s">
        <v>40</v>
      </c>
      <c r="C30" s="52">
        <v>0.1</v>
      </c>
      <c r="L30"/>
      <c r="M30"/>
    </row>
    <row r="31" spans="1:14">
      <c r="A31" s="65"/>
      <c r="B31" s="16" t="s">
        <v>41</v>
      </c>
      <c r="C31" s="52">
        <v>0.1</v>
      </c>
      <c r="L31"/>
      <c r="M31"/>
    </row>
    <row r="32" spans="1:14">
      <c r="A32" s="65"/>
      <c r="B32" s="16" t="s">
        <v>42</v>
      </c>
      <c r="C32" s="52">
        <v>0.3</v>
      </c>
      <c r="L32"/>
      <c r="M32"/>
    </row>
    <row r="33" spans="1:14">
      <c r="A33" s="65"/>
      <c r="B33" s="16" t="s">
        <v>43</v>
      </c>
      <c r="C33" s="52">
        <v>0.4</v>
      </c>
      <c r="L33"/>
      <c r="M33"/>
    </row>
    <row r="34" spans="1:14" ht="13.5" thickBot="1">
      <c r="A34" s="66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4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5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5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6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4" t="s">
        <v>75</v>
      </c>
      <c r="B41" s="67" t="s">
        <v>21</v>
      </c>
      <c r="C41" s="68"/>
    </row>
    <row r="42" spans="1:14">
      <c r="A42" s="65"/>
      <c r="B42" s="16" t="s">
        <v>72</v>
      </c>
      <c r="C42" s="41" t="s">
        <v>30</v>
      </c>
    </row>
    <row r="43" spans="1:14" ht="13.5" thickBot="1">
      <c r="A43" s="66"/>
      <c r="B43" s="18" t="s">
        <v>73</v>
      </c>
      <c r="C43" s="42" t="s">
        <v>31</v>
      </c>
    </row>
    <row r="44" spans="1:14" ht="13.5" thickTop="1"/>
  </sheetData>
  <mergeCells count="7">
    <mergeCell ref="A1:Q1"/>
    <mergeCell ref="A3:A13"/>
    <mergeCell ref="A15:A27"/>
    <mergeCell ref="A29:A34"/>
    <mergeCell ref="A36:A39"/>
    <mergeCell ref="A41:A43"/>
    <mergeCell ref="B41:C41"/>
  </mergeCells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3.5" thickBot="1"/>
    <row r="3" spans="1:17" s="15" customFormat="1" ht="27" thickTop="1" thickBot="1">
      <c r="A3" s="58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59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59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59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59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59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59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59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59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59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0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1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62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62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62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62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62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62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62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62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62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62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6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63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4" t="s">
        <v>61</v>
      </c>
      <c r="B29" s="38" t="s">
        <v>39</v>
      </c>
      <c r="C29" s="51">
        <v>0.1</v>
      </c>
      <c r="L29"/>
      <c r="M29"/>
    </row>
    <row r="30" spans="1:14">
      <c r="A30" s="65"/>
      <c r="B30" s="16" t="s">
        <v>40</v>
      </c>
      <c r="C30" s="52">
        <v>0.1</v>
      </c>
      <c r="L30"/>
      <c r="M30"/>
    </row>
    <row r="31" spans="1:14">
      <c r="A31" s="65"/>
      <c r="B31" s="16" t="s">
        <v>41</v>
      </c>
      <c r="C31" s="52">
        <v>0.1</v>
      </c>
      <c r="L31"/>
      <c r="M31"/>
    </row>
    <row r="32" spans="1:14">
      <c r="A32" s="65"/>
      <c r="B32" s="16" t="s">
        <v>42</v>
      </c>
      <c r="C32" s="52">
        <v>0.3</v>
      </c>
      <c r="L32"/>
      <c r="M32"/>
    </row>
    <row r="33" spans="1:14">
      <c r="A33" s="65"/>
      <c r="B33" s="16" t="s">
        <v>43</v>
      </c>
      <c r="C33" s="52">
        <v>0.4</v>
      </c>
      <c r="L33"/>
      <c r="M33"/>
    </row>
    <row r="34" spans="1:14" ht="13.5" thickBot="1">
      <c r="A34" s="66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4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5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5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6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4" t="s">
        <v>75</v>
      </c>
      <c r="B41" s="67" t="s">
        <v>21</v>
      </c>
      <c r="C41" s="68"/>
    </row>
    <row r="42" spans="1:14">
      <c r="A42" s="65"/>
      <c r="B42" s="16" t="s">
        <v>72</v>
      </c>
      <c r="C42" s="41" t="s">
        <v>30</v>
      </c>
    </row>
    <row r="43" spans="1:14" ht="13.5" thickBot="1">
      <c r="A43" s="66"/>
      <c r="B43" s="18" t="s">
        <v>73</v>
      </c>
      <c r="C43" s="42" t="s">
        <v>31</v>
      </c>
    </row>
    <row r="44" spans="1:14" ht="13.5" thickTop="1"/>
  </sheetData>
  <mergeCells count="7">
    <mergeCell ref="A1:Q1"/>
    <mergeCell ref="A3:A13"/>
    <mergeCell ref="A15:A27"/>
    <mergeCell ref="A29:A34"/>
    <mergeCell ref="A36:A39"/>
    <mergeCell ref="A41:A43"/>
    <mergeCell ref="B41:C41"/>
  </mergeCells>
  <dataValidations count="2">
    <dataValidation type="whole" allowBlank="1" showInputMessage="1" showErrorMessage="1" sqref="H4:J13 L4:M13">
      <formula1>$C$37</formula1>
      <formula2>$D$39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4"/>
  <sheetViews>
    <sheetView rightToLeft="1" zoomScaleNormal="100" workbookViewId="0">
      <selection sqref="A1:Q1"/>
    </sheetView>
  </sheetViews>
  <sheetFormatPr defaultRowHeight="12.75"/>
  <cols>
    <col min="1" max="1" width="4.7109375" customWidth="1"/>
    <col min="2" max="2" width="13.28515625" customWidth="1"/>
    <col min="3" max="3" width="8.7109375" customWidth="1"/>
    <col min="4" max="4" width="6.5703125" bestFit="1" customWidth="1"/>
    <col min="5" max="5" width="8.5703125" bestFit="1" customWidth="1"/>
    <col min="6" max="6" width="7.140625" customWidth="1"/>
    <col min="8" max="10" width="6.5703125" customWidth="1"/>
    <col min="12" max="12" width="8.28515625" style="6" customWidth="1"/>
    <col min="13" max="13" width="7.28515625" style="6" customWidth="1"/>
  </cols>
  <sheetData>
    <row r="1" spans="1:17" ht="30.75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3.5" thickBot="1"/>
    <row r="3" spans="1:17" s="15" customFormat="1" ht="27" thickTop="1" thickBot="1">
      <c r="A3" s="58" t="s">
        <v>59</v>
      </c>
      <c r="B3" s="45" t="s">
        <v>54</v>
      </c>
      <c r="C3" s="43" t="s">
        <v>11</v>
      </c>
      <c r="D3" s="43" t="s">
        <v>21</v>
      </c>
      <c r="E3" s="43" t="s">
        <v>64</v>
      </c>
      <c r="F3" s="43" t="s">
        <v>63</v>
      </c>
      <c r="G3" s="43" t="s">
        <v>70</v>
      </c>
      <c r="H3" s="43" t="s">
        <v>22</v>
      </c>
      <c r="I3" s="43" t="s">
        <v>23</v>
      </c>
      <c r="J3" s="43" t="s">
        <v>24</v>
      </c>
      <c r="K3" s="43" t="s">
        <v>25</v>
      </c>
      <c r="L3" s="43" t="s">
        <v>26</v>
      </c>
      <c r="M3" s="43" t="s">
        <v>27</v>
      </c>
      <c r="N3" s="43" t="s">
        <v>28</v>
      </c>
      <c r="O3" s="43" t="s">
        <v>29</v>
      </c>
      <c r="P3" s="43" t="s">
        <v>52</v>
      </c>
      <c r="Q3" s="44" t="s">
        <v>53</v>
      </c>
    </row>
    <row r="4" spans="1:17">
      <c r="A4" s="59"/>
      <c r="B4" s="46">
        <v>123456789</v>
      </c>
      <c r="C4" s="20" t="s">
        <v>12</v>
      </c>
      <c r="D4" s="20" t="s">
        <v>30</v>
      </c>
      <c r="E4" s="22">
        <v>9877665</v>
      </c>
      <c r="F4" s="25">
        <v>123</v>
      </c>
      <c r="G4" s="54" t="s">
        <v>71</v>
      </c>
      <c r="H4" s="20">
        <v>89</v>
      </c>
      <c r="I4" s="20">
        <v>86</v>
      </c>
      <c r="J4" s="20">
        <v>99</v>
      </c>
      <c r="K4" s="28">
        <f>AVERAGE(H4:J4)</f>
        <v>91.333333333333329</v>
      </c>
      <c r="L4" s="20">
        <v>99</v>
      </c>
      <c r="M4" s="20">
        <v>80</v>
      </c>
      <c r="N4" s="31">
        <f>H4*$C$29+I4*$C$30+J4*$C$31+L4*$C$32+M4*$C$33</f>
        <v>89.1</v>
      </c>
      <c r="O4" s="20"/>
      <c r="P4" s="20"/>
      <c r="Q4" s="21"/>
    </row>
    <row r="5" spans="1:17">
      <c r="A5" s="59"/>
      <c r="B5" s="47">
        <v>193878400</v>
      </c>
      <c r="C5" s="16" t="s">
        <v>13</v>
      </c>
      <c r="D5" s="16" t="s">
        <v>31</v>
      </c>
      <c r="E5" s="23">
        <v>9876544</v>
      </c>
      <c r="F5" s="26">
        <v>70000</v>
      </c>
      <c r="G5" s="55" t="s">
        <v>71</v>
      </c>
      <c r="H5" s="16">
        <v>81</v>
      </c>
      <c r="I5" s="16">
        <v>80</v>
      </c>
      <c r="J5" s="16">
        <v>82</v>
      </c>
      <c r="K5" s="29">
        <f t="shared" ref="K5:K13" si="0">AVERAGE(H5:J5)</f>
        <v>81</v>
      </c>
      <c r="L5" s="16">
        <v>81</v>
      </c>
      <c r="M5" s="16">
        <v>81</v>
      </c>
      <c r="N5" s="32">
        <f t="shared" ref="N5:N13" si="1">H5*$C$29+I5*$C$30+J5*$C$31+L5*$C$32+M5*$C$33</f>
        <v>81</v>
      </c>
      <c r="O5" s="16"/>
      <c r="P5" s="16"/>
      <c r="Q5" s="17"/>
    </row>
    <row r="6" spans="1:17">
      <c r="A6" s="59"/>
      <c r="B6" s="47">
        <v>658370843</v>
      </c>
      <c r="C6" s="16" t="s">
        <v>14</v>
      </c>
      <c r="D6" s="16" t="s">
        <v>31</v>
      </c>
      <c r="E6" s="23">
        <v>2118758</v>
      </c>
      <c r="F6" s="26">
        <v>55326</v>
      </c>
      <c r="G6" s="55" t="s">
        <v>71</v>
      </c>
      <c r="H6" s="16">
        <v>67</v>
      </c>
      <c r="I6" s="16">
        <v>99</v>
      </c>
      <c r="J6" s="16">
        <v>69</v>
      </c>
      <c r="K6" s="29">
        <f t="shared" si="0"/>
        <v>78.333333333333329</v>
      </c>
      <c r="L6" s="16">
        <v>90</v>
      </c>
      <c r="M6" s="16">
        <v>85</v>
      </c>
      <c r="N6" s="32">
        <f t="shared" si="1"/>
        <v>84.5</v>
      </c>
      <c r="O6" s="16"/>
      <c r="P6" s="16"/>
      <c r="Q6" s="17"/>
    </row>
    <row r="7" spans="1:17">
      <c r="A7" s="59"/>
      <c r="B7" s="47">
        <v>830998987</v>
      </c>
      <c r="C7" s="16" t="s">
        <v>15</v>
      </c>
      <c r="D7" s="16" t="s">
        <v>31</v>
      </c>
      <c r="E7" s="23">
        <v>3527439</v>
      </c>
      <c r="F7" s="26">
        <v>56324</v>
      </c>
      <c r="G7" s="55" t="s">
        <v>71</v>
      </c>
      <c r="H7" s="16">
        <v>80</v>
      </c>
      <c r="I7" s="16"/>
      <c r="J7" s="16">
        <v>87</v>
      </c>
      <c r="K7" s="29">
        <f t="shared" si="0"/>
        <v>83.5</v>
      </c>
      <c r="L7" s="16">
        <v>90</v>
      </c>
      <c r="M7" s="16"/>
      <c r="N7" s="32">
        <f t="shared" si="1"/>
        <v>43.7</v>
      </c>
      <c r="O7" s="16"/>
      <c r="P7" s="16"/>
      <c r="Q7" s="17"/>
    </row>
    <row r="8" spans="1:17">
      <c r="A8" s="59"/>
      <c r="B8" s="47">
        <v>987636455</v>
      </c>
      <c r="C8" s="16" t="s">
        <v>55</v>
      </c>
      <c r="D8" s="16" t="s">
        <v>30</v>
      </c>
      <c r="E8" s="23">
        <v>7563094</v>
      </c>
      <c r="F8" s="26">
        <v>86534</v>
      </c>
      <c r="G8" s="55" t="s">
        <v>71</v>
      </c>
      <c r="H8" s="16">
        <v>91</v>
      </c>
      <c r="I8" s="16">
        <v>79</v>
      </c>
      <c r="J8" s="16">
        <v>85</v>
      </c>
      <c r="K8" s="29">
        <f t="shared" si="0"/>
        <v>85</v>
      </c>
      <c r="L8" s="16">
        <v>100</v>
      </c>
      <c r="M8" s="16">
        <v>50</v>
      </c>
      <c r="N8" s="32">
        <f t="shared" si="1"/>
        <v>75.5</v>
      </c>
      <c r="O8" s="16"/>
      <c r="P8" s="16"/>
      <c r="Q8" s="17"/>
    </row>
    <row r="9" spans="1:17">
      <c r="A9" s="59"/>
      <c r="B9" s="47">
        <v>298754355</v>
      </c>
      <c r="C9" s="16" t="s">
        <v>17</v>
      </c>
      <c r="D9" s="16" t="s">
        <v>30</v>
      </c>
      <c r="E9" s="23">
        <v>8763456</v>
      </c>
      <c r="F9" s="26">
        <v>83934</v>
      </c>
      <c r="G9" s="55" t="s">
        <v>4</v>
      </c>
      <c r="H9" s="16">
        <v>88</v>
      </c>
      <c r="I9" s="16">
        <v>90</v>
      </c>
      <c r="J9" s="16">
        <v>74</v>
      </c>
      <c r="K9" s="29">
        <f t="shared" si="0"/>
        <v>84</v>
      </c>
      <c r="L9" s="16">
        <v>55</v>
      </c>
      <c r="M9" s="16">
        <v>45</v>
      </c>
      <c r="N9" s="32">
        <f t="shared" si="1"/>
        <v>59.7</v>
      </c>
      <c r="O9" s="16"/>
      <c r="P9" s="16"/>
      <c r="Q9" s="17"/>
    </row>
    <row r="10" spans="1:17">
      <c r="A10" s="59"/>
      <c r="B10" s="47">
        <v>983687692</v>
      </c>
      <c r="C10" s="16" t="s">
        <v>18</v>
      </c>
      <c r="D10" s="16" t="s">
        <v>31</v>
      </c>
      <c r="E10" s="23">
        <v>6347234</v>
      </c>
      <c r="F10" s="26">
        <v>55235</v>
      </c>
      <c r="G10" s="55" t="s">
        <v>4</v>
      </c>
      <c r="H10" s="16">
        <v>45</v>
      </c>
      <c r="I10" s="16">
        <v>60</v>
      </c>
      <c r="J10" s="16"/>
      <c r="K10" s="29">
        <f t="shared" si="0"/>
        <v>52.5</v>
      </c>
      <c r="L10" s="16">
        <v>99</v>
      </c>
      <c r="M10" s="16">
        <v>94</v>
      </c>
      <c r="N10" s="32">
        <f t="shared" si="1"/>
        <v>77.800000000000011</v>
      </c>
      <c r="O10" s="16"/>
      <c r="P10" s="16"/>
      <c r="Q10" s="17"/>
    </row>
    <row r="11" spans="1:17">
      <c r="A11" s="59"/>
      <c r="B11" s="47">
        <v>947465892</v>
      </c>
      <c r="C11" s="16" t="s">
        <v>32</v>
      </c>
      <c r="D11" s="16" t="s">
        <v>30</v>
      </c>
      <c r="E11" s="23">
        <v>3434324</v>
      </c>
      <c r="F11" s="26">
        <v>41466</v>
      </c>
      <c r="G11" s="55" t="s">
        <v>4</v>
      </c>
      <c r="H11" s="16"/>
      <c r="I11" s="16">
        <v>79</v>
      </c>
      <c r="J11" s="16">
        <v>99</v>
      </c>
      <c r="K11" s="29">
        <f t="shared" si="0"/>
        <v>89</v>
      </c>
      <c r="L11" s="16">
        <v>86</v>
      </c>
      <c r="M11" s="16">
        <v>65</v>
      </c>
      <c r="N11" s="32">
        <f t="shared" si="1"/>
        <v>69.599999999999994</v>
      </c>
      <c r="O11" s="16"/>
      <c r="P11" s="16"/>
      <c r="Q11" s="17"/>
    </row>
    <row r="12" spans="1:17">
      <c r="A12" s="59"/>
      <c r="B12" s="47">
        <v>388923057</v>
      </c>
      <c r="C12" s="16" t="s">
        <v>15</v>
      </c>
      <c r="D12" s="16" t="s">
        <v>31</v>
      </c>
      <c r="E12" s="23">
        <v>8743644</v>
      </c>
      <c r="F12" s="26">
        <v>44141</v>
      </c>
      <c r="G12" s="55" t="s">
        <v>4</v>
      </c>
      <c r="H12" s="16">
        <v>60</v>
      </c>
      <c r="I12" s="16">
        <v>100</v>
      </c>
      <c r="J12" s="16">
        <v>80</v>
      </c>
      <c r="K12" s="29">
        <f t="shared" si="0"/>
        <v>80</v>
      </c>
      <c r="L12" s="16">
        <v>40</v>
      </c>
      <c r="M12" s="16">
        <v>61</v>
      </c>
      <c r="N12" s="32">
        <f t="shared" si="1"/>
        <v>60.400000000000006</v>
      </c>
      <c r="O12" s="16"/>
      <c r="P12" s="16"/>
      <c r="Q12" s="17"/>
    </row>
    <row r="13" spans="1:17" ht="13.5" thickBot="1">
      <c r="A13" s="60"/>
      <c r="B13" s="48">
        <v>244576280</v>
      </c>
      <c r="C13" s="18" t="s">
        <v>32</v>
      </c>
      <c r="D13" s="18" t="s">
        <v>31</v>
      </c>
      <c r="E13" s="24">
        <v>3252524</v>
      </c>
      <c r="F13" s="27">
        <v>44451</v>
      </c>
      <c r="G13" s="56" t="s">
        <v>4</v>
      </c>
      <c r="H13" s="18">
        <v>94</v>
      </c>
      <c r="I13" s="18">
        <v>100</v>
      </c>
      <c r="J13" s="18">
        <v>93</v>
      </c>
      <c r="K13" s="30">
        <f t="shared" si="0"/>
        <v>95.666666666666671</v>
      </c>
      <c r="L13" s="18">
        <v>95</v>
      </c>
      <c r="M13" s="18">
        <v>100</v>
      </c>
      <c r="N13" s="33">
        <f t="shared" si="1"/>
        <v>97.2</v>
      </c>
      <c r="O13" s="18"/>
      <c r="P13" s="18"/>
      <c r="Q13" s="19"/>
    </row>
    <row r="14" spans="1:17" ht="14.25" thickTop="1" thickBot="1">
      <c r="L14"/>
      <c r="M14"/>
    </row>
    <row r="15" spans="1:17" ht="12.75" customHeight="1" thickTop="1">
      <c r="A15" s="61" t="s">
        <v>60</v>
      </c>
      <c r="B15" s="38" t="s">
        <v>33</v>
      </c>
      <c r="C15" s="38"/>
      <c r="D15" s="38"/>
      <c r="E15" s="38"/>
      <c r="F15" s="38"/>
      <c r="G15" s="38"/>
      <c r="H15" s="49">
        <f>AVERAGE(H4:H13)</f>
        <v>77.222222222222229</v>
      </c>
      <c r="I15" s="49">
        <f t="shared" ref="I15:N15" si="2">AVERAGE(I4:I13)</f>
        <v>85.888888888888886</v>
      </c>
      <c r="J15" s="49">
        <f t="shared" si="2"/>
        <v>85.333333333333329</v>
      </c>
      <c r="K15" s="49">
        <f t="shared" si="2"/>
        <v>82.033333333333331</v>
      </c>
      <c r="L15" s="49">
        <f t="shared" si="2"/>
        <v>83.5</v>
      </c>
      <c r="M15" s="49">
        <f t="shared" si="2"/>
        <v>73.444444444444443</v>
      </c>
      <c r="N15" s="50">
        <f t="shared" si="2"/>
        <v>73.849999999999994</v>
      </c>
    </row>
    <row r="16" spans="1:17">
      <c r="A16" s="62"/>
      <c r="B16" s="16" t="s">
        <v>34</v>
      </c>
      <c r="C16" s="16"/>
      <c r="D16" s="16"/>
      <c r="E16" s="16"/>
      <c r="F16" s="16"/>
      <c r="G16" s="16"/>
      <c r="H16" s="29">
        <f>MEDIAN(H4:H13)</f>
        <v>81</v>
      </c>
      <c r="I16" s="29">
        <f t="shared" ref="I16:N16" si="3">MEDIAN(I4:I13)</f>
        <v>86</v>
      </c>
      <c r="J16" s="29">
        <f t="shared" si="3"/>
        <v>85</v>
      </c>
      <c r="K16" s="29">
        <f t="shared" si="3"/>
        <v>83.75</v>
      </c>
      <c r="L16" s="29">
        <f t="shared" si="3"/>
        <v>90</v>
      </c>
      <c r="M16" s="29">
        <f t="shared" si="3"/>
        <v>80</v>
      </c>
      <c r="N16" s="41">
        <f t="shared" si="3"/>
        <v>76.650000000000006</v>
      </c>
    </row>
    <row r="17" spans="1:14">
      <c r="A17" s="62"/>
      <c r="B17" s="16" t="s">
        <v>35</v>
      </c>
      <c r="C17" s="16"/>
      <c r="D17" s="16"/>
      <c r="E17" s="16"/>
      <c r="F17" s="16"/>
      <c r="G17" s="16"/>
      <c r="H17" s="29" t="e">
        <f>MODE(H4:H13)</f>
        <v>#N/A</v>
      </c>
      <c r="I17" s="29">
        <f t="shared" ref="I17:N17" si="4">MODE(I4:I13)</f>
        <v>79</v>
      </c>
      <c r="J17" s="29">
        <f t="shared" si="4"/>
        <v>99</v>
      </c>
      <c r="K17" s="29" t="e">
        <f t="shared" si="4"/>
        <v>#N/A</v>
      </c>
      <c r="L17" s="29">
        <f t="shared" si="4"/>
        <v>99</v>
      </c>
      <c r="M17" s="29" t="e">
        <f t="shared" si="4"/>
        <v>#N/A</v>
      </c>
      <c r="N17" s="41" t="e">
        <f t="shared" si="4"/>
        <v>#N/A</v>
      </c>
    </row>
    <row r="18" spans="1:14">
      <c r="A18" s="62"/>
      <c r="B18" s="16" t="s">
        <v>36</v>
      </c>
      <c r="C18" s="16"/>
      <c r="D18" s="16"/>
      <c r="E18" s="16"/>
      <c r="F18" s="16"/>
      <c r="G18" s="16"/>
      <c r="H18" s="29">
        <f>MAX(H4:H13)</f>
        <v>94</v>
      </c>
      <c r="I18" s="29">
        <f t="shared" ref="I18:N18" si="5">MAX(I4:I13)</f>
        <v>100</v>
      </c>
      <c r="J18" s="29">
        <f t="shared" si="5"/>
        <v>99</v>
      </c>
      <c r="K18" s="29">
        <f t="shared" si="5"/>
        <v>95.666666666666671</v>
      </c>
      <c r="L18" s="29">
        <f t="shared" si="5"/>
        <v>100</v>
      </c>
      <c r="M18" s="29">
        <f t="shared" si="5"/>
        <v>100</v>
      </c>
      <c r="N18" s="41">
        <f t="shared" si="5"/>
        <v>97.2</v>
      </c>
    </row>
    <row r="19" spans="1:14">
      <c r="A19" s="62"/>
      <c r="B19" s="16" t="s">
        <v>37</v>
      </c>
      <c r="C19" s="16"/>
      <c r="D19" s="16"/>
      <c r="E19" s="16"/>
      <c r="F19" s="16"/>
      <c r="G19" s="16"/>
      <c r="H19" s="29">
        <f>MIN(H4:H13)</f>
        <v>45</v>
      </c>
      <c r="I19" s="29">
        <f t="shared" ref="I19:N19" si="6">MIN(I4:I13)</f>
        <v>60</v>
      </c>
      <c r="J19" s="29">
        <f t="shared" si="6"/>
        <v>69</v>
      </c>
      <c r="K19" s="29">
        <f t="shared" si="6"/>
        <v>52.5</v>
      </c>
      <c r="L19" s="29">
        <f t="shared" si="6"/>
        <v>40</v>
      </c>
      <c r="M19" s="29">
        <f t="shared" si="6"/>
        <v>45</v>
      </c>
      <c r="N19" s="41">
        <f t="shared" si="6"/>
        <v>43.7</v>
      </c>
    </row>
    <row r="20" spans="1:14">
      <c r="A20" s="62"/>
      <c r="B20" s="16" t="s">
        <v>56</v>
      </c>
      <c r="C20" s="16"/>
      <c r="D20" s="16"/>
      <c r="E20" s="16"/>
      <c r="F20" s="16"/>
      <c r="G20" s="16"/>
      <c r="H20" s="29">
        <f>STDEV(H4:H13)</f>
        <v>16.536155673083279</v>
      </c>
      <c r="I20" s="29">
        <f t="shared" ref="I20:N20" si="7">STDEV(I4:I13)</f>
        <v>13.166666666666675</v>
      </c>
      <c r="J20" s="29">
        <f t="shared" si="7"/>
        <v>10.428326807307105</v>
      </c>
      <c r="K20" s="29">
        <f t="shared" si="7"/>
        <v>11.67534069082849</v>
      </c>
      <c r="L20" s="29">
        <f t="shared" si="7"/>
        <v>20.23885152648517</v>
      </c>
      <c r="M20" s="29">
        <f t="shared" si="7"/>
        <v>19.190564811327921</v>
      </c>
      <c r="N20" s="41">
        <f t="shared" si="7"/>
        <v>15.877534793257764</v>
      </c>
    </row>
    <row r="21" spans="1:14">
      <c r="A21" s="62"/>
      <c r="B21" s="16" t="s">
        <v>57</v>
      </c>
      <c r="C21" s="16"/>
      <c r="D21" s="16"/>
      <c r="E21" s="16"/>
      <c r="F21" s="16"/>
      <c r="G21" s="16"/>
      <c r="H21" s="29">
        <f>VAR(H4:H13)</f>
        <v>273.44444444444434</v>
      </c>
      <c r="I21" s="29">
        <f t="shared" ref="I21:N21" si="8">VAR(I4:I13)</f>
        <v>173.36111111111131</v>
      </c>
      <c r="J21" s="29">
        <f t="shared" si="8"/>
        <v>108.75</v>
      </c>
      <c r="K21" s="29">
        <f t="shared" si="8"/>
        <v>136.31358024691548</v>
      </c>
      <c r="L21" s="29">
        <f t="shared" si="8"/>
        <v>409.61111111111109</v>
      </c>
      <c r="M21" s="29">
        <f t="shared" si="8"/>
        <v>368.27777777777737</v>
      </c>
      <c r="N21" s="41">
        <f t="shared" si="8"/>
        <v>252.09611111111087</v>
      </c>
    </row>
    <row r="22" spans="1:14">
      <c r="A22" s="62"/>
      <c r="B22" s="16" t="s">
        <v>50</v>
      </c>
      <c r="C22" s="16"/>
      <c r="D22" s="16"/>
      <c r="E22" s="16"/>
      <c r="F22" s="16"/>
      <c r="G22" s="16"/>
      <c r="H22" s="16">
        <f>COUNT(H4:H13)</f>
        <v>9</v>
      </c>
      <c r="I22" s="16">
        <f t="shared" ref="I22:N22" si="9">COUNT(I4:I13)</f>
        <v>9</v>
      </c>
      <c r="J22" s="16">
        <f t="shared" si="9"/>
        <v>9</v>
      </c>
      <c r="K22" s="16">
        <f t="shared" si="9"/>
        <v>10</v>
      </c>
      <c r="L22" s="16">
        <f t="shared" si="9"/>
        <v>10</v>
      </c>
      <c r="M22" s="16">
        <f t="shared" si="9"/>
        <v>9</v>
      </c>
      <c r="N22" s="17">
        <f t="shared" si="9"/>
        <v>10</v>
      </c>
    </row>
    <row r="23" spans="1:14">
      <c r="A23" s="62"/>
      <c r="B23" s="16" t="s">
        <v>38</v>
      </c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40"/>
    </row>
    <row r="24" spans="1:14">
      <c r="A24" s="62"/>
      <c r="B24" s="16" t="s">
        <v>67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40"/>
    </row>
    <row r="25" spans="1:14">
      <c r="A25" s="62"/>
      <c r="B25" s="16" t="s">
        <v>68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40"/>
    </row>
    <row r="26" spans="1:14">
      <c r="A26" s="62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7"/>
    </row>
    <row r="27" spans="1:14" ht="13.5" thickBot="1">
      <c r="A27" s="63"/>
      <c r="B27" s="18" t="s">
        <v>51</v>
      </c>
      <c r="C27" s="18">
        <f>COUNTA(C4:C13)</f>
        <v>10</v>
      </c>
      <c r="D27" s="18" t="s">
        <v>65</v>
      </c>
      <c r="E27" s="18"/>
      <c r="F27" s="18"/>
      <c r="G27" s="18"/>
      <c r="H27" s="18"/>
      <c r="I27" s="18"/>
      <c r="J27" s="18" t="s">
        <v>66</v>
      </c>
      <c r="K27" s="18"/>
      <c r="L27" s="18"/>
      <c r="M27" s="18"/>
      <c r="N27" s="19"/>
    </row>
    <row r="28" spans="1:14" ht="14.25" thickTop="1" thickBot="1">
      <c r="L28"/>
      <c r="M28"/>
    </row>
    <row r="29" spans="1:14" ht="13.5" thickTop="1">
      <c r="A29" s="64" t="s">
        <v>61</v>
      </c>
      <c r="B29" s="38" t="s">
        <v>39</v>
      </c>
      <c r="C29" s="51">
        <v>0.1</v>
      </c>
      <c r="L29"/>
      <c r="M29"/>
    </row>
    <row r="30" spans="1:14">
      <c r="A30" s="65"/>
      <c r="B30" s="16" t="s">
        <v>40</v>
      </c>
      <c r="C30" s="52">
        <v>0.1</v>
      </c>
      <c r="L30"/>
      <c r="M30"/>
    </row>
    <row r="31" spans="1:14">
      <c r="A31" s="65"/>
      <c r="B31" s="16" t="s">
        <v>41</v>
      </c>
      <c r="C31" s="52">
        <v>0.1</v>
      </c>
      <c r="L31"/>
      <c r="M31"/>
    </row>
    <row r="32" spans="1:14">
      <c r="A32" s="65"/>
      <c r="B32" s="16" t="s">
        <v>42</v>
      </c>
      <c r="C32" s="52">
        <v>0.3</v>
      </c>
      <c r="L32"/>
      <c r="M32"/>
    </row>
    <row r="33" spans="1:14">
      <c r="A33" s="65"/>
      <c r="B33" s="16" t="s">
        <v>43</v>
      </c>
      <c r="C33" s="52">
        <v>0.4</v>
      </c>
      <c r="L33"/>
      <c r="M33"/>
    </row>
    <row r="34" spans="1:14" ht="13.5" thickBot="1">
      <c r="A34" s="66"/>
      <c r="B34" s="18" t="s">
        <v>44</v>
      </c>
      <c r="C34" s="53">
        <f>SUM(C29:C33)</f>
        <v>1</v>
      </c>
      <c r="L34"/>
      <c r="M34"/>
    </row>
    <row r="35" spans="1:14" ht="12.75" customHeight="1" thickTop="1" thickBot="1">
      <c r="L35"/>
      <c r="M35"/>
    </row>
    <row r="36" spans="1:14" ht="13.5" thickTop="1">
      <c r="A36" s="64" t="s">
        <v>62</v>
      </c>
      <c r="B36" s="38"/>
      <c r="C36" s="38" t="s">
        <v>45</v>
      </c>
      <c r="D36" s="39" t="s">
        <v>46</v>
      </c>
      <c r="L36"/>
      <c r="M36"/>
      <c r="N36" s="6"/>
    </row>
    <row r="37" spans="1:14">
      <c r="A37" s="65"/>
      <c r="B37" s="16" t="s">
        <v>47</v>
      </c>
      <c r="C37" s="29">
        <v>0</v>
      </c>
      <c r="D37" s="41">
        <v>59.49</v>
      </c>
      <c r="E37" s="13"/>
      <c r="F37" s="13"/>
      <c r="G37" s="13"/>
      <c r="L37"/>
      <c r="M37"/>
      <c r="N37" s="7"/>
    </row>
    <row r="38" spans="1:14">
      <c r="A38" s="65"/>
      <c r="B38" s="16" t="s">
        <v>48</v>
      </c>
      <c r="C38" s="29">
        <v>59.5</v>
      </c>
      <c r="D38" s="41">
        <v>84.49</v>
      </c>
      <c r="E38" s="13"/>
      <c r="F38" s="13"/>
      <c r="G38" s="13"/>
      <c r="L38"/>
      <c r="M38"/>
      <c r="N38" s="6"/>
    </row>
    <row r="39" spans="1:14" ht="13.5" thickBot="1">
      <c r="A39" s="66"/>
      <c r="B39" s="18" t="s">
        <v>49</v>
      </c>
      <c r="C39" s="30">
        <f>84.5</f>
        <v>84.5</v>
      </c>
      <c r="D39" s="42">
        <v>100</v>
      </c>
      <c r="E39" s="13"/>
      <c r="F39" s="13"/>
      <c r="G39" s="13"/>
      <c r="L39"/>
      <c r="M39"/>
      <c r="N39" s="6"/>
    </row>
    <row r="40" spans="1:14" ht="14.25" thickTop="1" thickBot="1"/>
    <row r="41" spans="1:14" ht="13.5" thickTop="1">
      <c r="A41" s="64" t="s">
        <v>75</v>
      </c>
      <c r="B41" s="67" t="s">
        <v>21</v>
      </c>
      <c r="C41" s="68"/>
    </row>
    <row r="42" spans="1:14">
      <c r="A42" s="65"/>
      <c r="B42" s="16" t="s">
        <v>72</v>
      </c>
      <c r="C42" s="41" t="s">
        <v>30</v>
      </c>
    </row>
    <row r="43" spans="1:14" ht="13.5" thickBot="1">
      <c r="A43" s="66"/>
      <c r="B43" s="18" t="s">
        <v>73</v>
      </c>
      <c r="C43" s="42" t="s">
        <v>31</v>
      </c>
    </row>
    <row r="44" spans="1:14" ht="13.5" thickTop="1"/>
  </sheetData>
  <mergeCells count="7">
    <mergeCell ref="A1:Q1"/>
    <mergeCell ref="A3:A13"/>
    <mergeCell ref="A15:A27"/>
    <mergeCell ref="A29:A34"/>
    <mergeCell ref="A36:A39"/>
    <mergeCell ref="A41:A43"/>
    <mergeCell ref="B41:C41"/>
  </mergeCells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D4:D13">
      <formula1>$B$42:$B$43</formula1>
    </dataValidation>
    <dataValidation type="whole" allowBlank="1" showInputMessage="1" showErrorMessage="1" sqref="H4:J13 L4:M13">
      <formula1>$C$37</formula1>
      <formula2>$D$39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D2" s="35"/>
      <c r="H2" s="35"/>
      <c r="I2"/>
      <c r="J2"/>
    </row>
    <row r="3" spans="1:13">
      <c r="A3">
        <v>193878400</v>
      </c>
      <c r="B3" t="s">
        <v>13</v>
      </c>
      <c r="I3"/>
      <c r="J3"/>
    </row>
    <row r="4" spans="1:13">
      <c r="A4">
        <v>658370843</v>
      </c>
      <c r="B4" t="s">
        <v>14</v>
      </c>
      <c r="I4"/>
      <c r="J4"/>
    </row>
    <row r="5" spans="1:13">
      <c r="A5">
        <v>830998987</v>
      </c>
      <c r="B5" t="s">
        <v>15</v>
      </c>
      <c r="I5"/>
      <c r="J5"/>
    </row>
    <row r="6" spans="1:13">
      <c r="A6">
        <v>987636455</v>
      </c>
      <c r="B6" t="s">
        <v>55</v>
      </c>
      <c r="I6"/>
      <c r="J6"/>
    </row>
    <row r="7" spans="1:13">
      <c r="A7">
        <v>298754355</v>
      </c>
      <c r="B7" t="s">
        <v>17</v>
      </c>
      <c r="I7"/>
      <c r="J7"/>
    </row>
    <row r="8" spans="1:13">
      <c r="A8">
        <v>983687692</v>
      </c>
      <c r="B8" t="s">
        <v>18</v>
      </c>
      <c r="I8"/>
      <c r="J8"/>
    </row>
    <row r="9" spans="1:13">
      <c r="A9">
        <v>947465892</v>
      </c>
      <c r="B9" t="s">
        <v>32</v>
      </c>
      <c r="I9"/>
      <c r="J9"/>
    </row>
    <row r="10" spans="1:13">
      <c r="A10">
        <v>388923057</v>
      </c>
      <c r="B10" t="s">
        <v>15</v>
      </c>
      <c r="I10"/>
      <c r="J10"/>
    </row>
    <row r="11" spans="1:13">
      <c r="A11">
        <v>244576280</v>
      </c>
      <c r="B11" t="s">
        <v>32</v>
      </c>
      <c r="I11"/>
      <c r="J11"/>
    </row>
    <row r="12" spans="1:13">
      <c r="I12"/>
      <c r="J12"/>
    </row>
    <row r="13" spans="1:13">
      <c r="A13" t="s">
        <v>33</v>
      </c>
      <c r="I13"/>
      <c r="J13"/>
    </row>
    <row r="14" spans="1:13">
      <c r="A14" t="s">
        <v>34</v>
      </c>
      <c r="I14"/>
      <c r="J14"/>
    </row>
    <row r="15" spans="1:13">
      <c r="A15" t="s">
        <v>35</v>
      </c>
      <c r="I15"/>
    </row>
    <row r="16" spans="1:13">
      <c r="A16" t="s">
        <v>36</v>
      </c>
      <c r="I16"/>
    </row>
    <row r="17" spans="1:10">
      <c r="A17" t="s">
        <v>37</v>
      </c>
      <c r="I17"/>
    </row>
    <row r="18" spans="1:10">
      <c r="A18" t="s">
        <v>56</v>
      </c>
      <c r="I18"/>
    </row>
    <row r="19" spans="1:10">
      <c r="A19" t="s">
        <v>57</v>
      </c>
      <c r="I19"/>
    </row>
    <row r="20" spans="1:10">
      <c r="A20" t="s">
        <v>50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I13"/>
      <c r="J13"/>
    </row>
    <row r="14" spans="1:13">
      <c r="A14" t="s">
        <v>34</v>
      </c>
      <c r="I14"/>
      <c r="J14"/>
    </row>
    <row r="15" spans="1:13">
      <c r="A15" t="s">
        <v>35</v>
      </c>
      <c r="I15"/>
    </row>
    <row r="16" spans="1:13">
      <c r="A16" t="s">
        <v>36</v>
      </c>
      <c r="I16"/>
    </row>
    <row r="17" spans="1:10">
      <c r="A17" t="s">
        <v>37</v>
      </c>
      <c r="I17"/>
    </row>
    <row r="18" spans="1:10">
      <c r="A18" t="s">
        <v>56</v>
      </c>
      <c r="I18"/>
    </row>
    <row r="19" spans="1:10">
      <c r="A19" t="s">
        <v>57</v>
      </c>
      <c r="I19"/>
    </row>
    <row r="20" spans="1:10">
      <c r="A20" t="s">
        <v>50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  <dataValidation type="whole" allowBlank="1" showInputMessage="1" showErrorMessage="1" sqref="D2:F11 H2:I11">
      <formula1>$B$35</formula1>
      <formula2>$C$37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"/>
  <sheetViews>
    <sheetView rightToLeft="1" workbookViewId="0"/>
  </sheetViews>
  <sheetFormatPr defaultRowHeight="12.75"/>
  <sheetData>
    <row r="1" spans="1:2">
      <c r="A1" s="2" t="s">
        <v>19</v>
      </c>
      <c r="B1" s="2" t="s">
        <v>20</v>
      </c>
    </row>
    <row r="2" spans="1:2">
      <c r="A2" s="2" t="s">
        <v>12</v>
      </c>
      <c r="B2" s="2">
        <v>90</v>
      </c>
    </row>
    <row r="3" spans="1:2">
      <c r="A3" s="2" t="s">
        <v>13</v>
      </c>
      <c r="B3" s="2">
        <v>75</v>
      </c>
    </row>
    <row r="4" spans="1:2">
      <c r="A4" s="2" t="s">
        <v>16</v>
      </c>
      <c r="B4" s="2">
        <v>88</v>
      </c>
    </row>
    <row r="5" spans="1:2">
      <c r="A5" s="2" t="s">
        <v>17</v>
      </c>
      <c r="B5" s="2">
        <v>65</v>
      </c>
    </row>
  </sheetData>
  <phoneticPr fontId="5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I13"/>
      <c r="J13"/>
    </row>
    <row r="14" spans="1:13">
      <c r="A14" t="s">
        <v>34</v>
      </c>
      <c r="D14">
        <f>MEDIAN(D2:D11)</f>
        <v>81</v>
      </c>
      <c r="I14"/>
      <c r="J14"/>
    </row>
    <row r="15" spans="1:13">
      <c r="A15" t="s">
        <v>35</v>
      </c>
      <c r="D15" t="e">
        <f>MODE(D2:D11)</f>
        <v>#N/A</v>
      </c>
      <c r="I15"/>
    </row>
    <row r="16" spans="1:13">
      <c r="A16" t="s">
        <v>36</v>
      </c>
      <c r="D16">
        <f>MAX(D2:D11)</f>
        <v>94</v>
      </c>
      <c r="I16"/>
    </row>
    <row r="17" spans="1:10">
      <c r="A17" t="s">
        <v>37</v>
      </c>
      <c r="D17">
        <f>MIN(D2:D11)</f>
        <v>45</v>
      </c>
      <c r="I17"/>
    </row>
    <row r="18" spans="1:10">
      <c r="A18" t="s">
        <v>56</v>
      </c>
      <c r="D18">
        <f>STDEV(D2:D11)</f>
        <v>16.536155673083279</v>
      </c>
      <c r="I18"/>
    </row>
    <row r="19" spans="1:10">
      <c r="A19" t="s">
        <v>57</v>
      </c>
      <c r="D19">
        <f>VAR(D2:D11)</f>
        <v>273.44444444444434</v>
      </c>
      <c r="I19"/>
    </row>
    <row r="20" spans="1:10">
      <c r="A20" t="s">
        <v>50</v>
      </c>
      <c r="D20">
        <f>COUNT(D2:D11)</f>
        <v>9</v>
      </c>
      <c r="I20"/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whole" allowBlank="1" showInputMessage="1" showErrorMessage="1" sqref="D2:F11 H2:I11">
      <formula1>$B$35</formula1>
      <formula2>$C$37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D2*B27+E2*B28+F2*B29+H2*B30+I2*B31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G3">
        <f t="shared" ref="G3:G11" si="0">AVERAGE(D3:F3)</f>
        <v>81</v>
      </c>
      <c r="H3">
        <v>81</v>
      </c>
      <c r="I3">
        <v>81</v>
      </c>
      <c r="J3"/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G4">
        <f t="shared" si="0"/>
        <v>78.333333333333329</v>
      </c>
      <c r="H4">
        <v>90</v>
      </c>
      <c r="I4">
        <v>85</v>
      </c>
      <c r="J4"/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G5">
        <f t="shared" si="0"/>
        <v>83.5</v>
      </c>
      <c r="H5">
        <v>90</v>
      </c>
      <c r="I5"/>
      <c r="J5"/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G6">
        <f t="shared" si="0"/>
        <v>85</v>
      </c>
      <c r="H6">
        <v>100</v>
      </c>
      <c r="I6">
        <v>50</v>
      </c>
      <c r="J6"/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G7">
        <f t="shared" si="0"/>
        <v>84</v>
      </c>
      <c r="H7">
        <v>55</v>
      </c>
      <c r="I7">
        <v>45</v>
      </c>
      <c r="J7"/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G8">
        <f t="shared" si="0"/>
        <v>52.5</v>
      </c>
      <c r="H8">
        <v>99</v>
      </c>
      <c r="I8">
        <v>94</v>
      </c>
      <c r="J8"/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G9">
        <f t="shared" si="0"/>
        <v>89</v>
      </c>
      <c r="H9">
        <v>86</v>
      </c>
      <c r="I9">
        <v>65</v>
      </c>
      <c r="J9"/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G10">
        <f t="shared" si="0"/>
        <v>80</v>
      </c>
      <c r="H10">
        <v>40</v>
      </c>
      <c r="I10">
        <v>61</v>
      </c>
      <c r="J10"/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G11">
        <f t="shared" si="0"/>
        <v>95.666666666666671</v>
      </c>
      <c r="H11">
        <v>95</v>
      </c>
      <c r="I11">
        <v>100</v>
      </c>
      <c r="J11"/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E13">
        <f t="shared" ref="E13:J13" si="1">AVERAGE(E2:E11)</f>
        <v>85.888888888888886</v>
      </c>
      <c r="F13">
        <f t="shared" si="1"/>
        <v>85.333333333333329</v>
      </c>
      <c r="G13">
        <f t="shared" si="1"/>
        <v>82.033333333333331</v>
      </c>
      <c r="H13">
        <f t="shared" si="1"/>
        <v>83.5</v>
      </c>
      <c r="I13">
        <f t="shared" si="1"/>
        <v>73.444444444444443</v>
      </c>
      <c r="J13">
        <f t="shared" si="1"/>
        <v>89.1</v>
      </c>
    </row>
    <row r="14" spans="1:13">
      <c r="A14" t="s">
        <v>34</v>
      </c>
      <c r="D14">
        <f>MEDIAN(D2:D11)</f>
        <v>81</v>
      </c>
      <c r="E14">
        <f t="shared" ref="E14:J14" si="2">MEDIAN(E2:E11)</f>
        <v>86</v>
      </c>
      <c r="F14">
        <f t="shared" si="2"/>
        <v>85</v>
      </c>
      <c r="G14">
        <f t="shared" si="2"/>
        <v>83.75</v>
      </c>
      <c r="H14">
        <f t="shared" si="2"/>
        <v>90</v>
      </c>
      <c r="I14">
        <f t="shared" si="2"/>
        <v>80</v>
      </c>
      <c r="J14">
        <f t="shared" si="2"/>
        <v>89.1</v>
      </c>
    </row>
    <row r="15" spans="1:13">
      <c r="A15" t="s">
        <v>35</v>
      </c>
      <c r="D15" t="e">
        <f>MODE(D2:D11)</f>
        <v>#N/A</v>
      </c>
      <c r="E15">
        <f t="shared" ref="E15:J15" si="3">MODE(E2:E11)</f>
        <v>79</v>
      </c>
      <c r="F15">
        <f t="shared" si="3"/>
        <v>99</v>
      </c>
      <c r="G15" t="e">
        <f t="shared" si="3"/>
        <v>#N/A</v>
      </c>
      <c r="H15">
        <f t="shared" si="3"/>
        <v>99</v>
      </c>
      <c r="I15" t="e">
        <f t="shared" si="3"/>
        <v>#N/A</v>
      </c>
      <c r="J15" t="e">
        <f t="shared" si="3"/>
        <v>#N/A</v>
      </c>
    </row>
    <row r="16" spans="1:13">
      <c r="A16" t="s">
        <v>36</v>
      </c>
      <c r="D16">
        <f>MAX(D2:D11)</f>
        <v>94</v>
      </c>
      <c r="E16">
        <f t="shared" ref="E16:J16" si="4">MAX(E2:E11)</f>
        <v>100</v>
      </c>
      <c r="F16">
        <f t="shared" si="4"/>
        <v>99</v>
      </c>
      <c r="G16">
        <f t="shared" si="4"/>
        <v>95.666666666666671</v>
      </c>
      <c r="H16">
        <f t="shared" si="4"/>
        <v>100</v>
      </c>
      <c r="I16">
        <f t="shared" si="4"/>
        <v>100</v>
      </c>
      <c r="J16">
        <f t="shared" si="4"/>
        <v>89.1</v>
      </c>
    </row>
    <row r="17" spans="1:10">
      <c r="A17" t="s">
        <v>37</v>
      </c>
      <c r="D17">
        <f>MIN(D2:D11)</f>
        <v>45</v>
      </c>
      <c r="E17">
        <f t="shared" ref="E17:J17" si="5">MIN(E2:E11)</f>
        <v>60</v>
      </c>
      <c r="F17">
        <f t="shared" si="5"/>
        <v>69</v>
      </c>
      <c r="G17">
        <f t="shared" si="5"/>
        <v>52.5</v>
      </c>
      <c r="H17">
        <f t="shared" si="5"/>
        <v>40</v>
      </c>
      <c r="I17">
        <f t="shared" si="5"/>
        <v>45</v>
      </c>
      <c r="J17">
        <f t="shared" si="5"/>
        <v>89.1</v>
      </c>
    </row>
    <row r="18" spans="1:10">
      <c r="A18" t="s">
        <v>56</v>
      </c>
      <c r="D18">
        <f>STDEV(D2:D11)</f>
        <v>16.536155673083279</v>
      </c>
      <c r="E18">
        <f t="shared" ref="E18:J18" si="6">STDEV(E2:E11)</f>
        <v>13.166666666666675</v>
      </c>
      <c r="F18">
        <f t="shared" si="6"/>
        <v>10.428326807307105</v>
      </c>
      <c r="G18">
        <f t="shared" si="6"/>
        <v>11.67534069082849</v>
      </c>
      <c r="H18">
        <f t="shared" si="6"/>
        <v>20.23885152648517</v>
      </c>
      <c r="I18">
        <f t="shared" si="6"/>
        <v>19.190564811327921</v>
      </c>
      <c r="J18" t="e">
        <f t="shared" si="6"/>
        <v>#DIV/0!</v>
      </c>
    </row>
    <row r="19" spans="1:10">
      <c r="A19" t="s">
        <v>57</v>
      </c>
      <c r="D19">
        <f>VAR(D2:D11)</f>
        <v>273.44444444444434</v>
      </c>
      <c r="E19">
        <f t="shared" ref="E19:J19" si="7">VAR(E2:E11)</f>
        <v>173.36111111111131</v>
      </c>
      <c r="F19">
        <f t="shared" si="7"/>
        <v>108.75</v>
      </c>
      <c r="G19">
        <f t="shared" si="7"/>
        <v>136.31358024691548</v>
      </c>
      <c r="H19">
        <f t="shared" si="7"/>
        <v>409.61111111111109</v>
      </c>
      <c r="I19">
        <f t="shared" si="7"/>
        <v>368.27777777777737</v>
      </c>
      <c r="J19" t="e">
        <f t="shared" si="7"/>
        <v>#DIV/0!</v>
      </c>
    </row>
    <row r="20" spans="1:10">
      <c r="A20" t="s">
        <v>50</v>
      </c>
      <c r="D20">
        <f>COUNT(D2:D11)</f>
        <v>9</v>
      </c>
      <c r="E20">
        <f t="shared" ref="E20:J20" si="8">COUNT(E2:E11)</f>
        <v>9</v>
      </c>
      <c r="F20">
        <f t="shared" si="8"/>
        <v>9</v>
      </c>
      <c r="G20">
        <f t="shared" si="8"/>
        <v>10</v>
      </c>
      <c r="H20">
        <f t="shared" si="8"/>
        <v>10</v>
      </c>
      <c r="I20">
        <f t="shared" si="8"/>
        <v>9</v>
      </c>
      <c r="J20">
        <f t="shared" si="8"/>
        <v>1</v>
      </c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  <dataValidation type="whole" allowBlank="1" showInputMessage="1" showErrorMessage="1" sqref="D2:F11 H2:I11">
      <formula1>$B$35</formula1>
      <formula2>$C$37</formula2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rightToLeft="1" workbookViewId="0">
      <pane xSplit="1" ySplit="1" topLeftCell="B2" activePane="bottomRight" state="frozen"/>
      <selection activeCell="J2" sqref="J2"/>
      <selection pane="topRight" activeCell="J2" sqref="J2"/>
      <selection pane="bottomLeft" activeCell="J2" sqref="J2"/>
      <selection pane="bottomRight" activeCell="B2" sqref="B2"/>
    </sheetView>
  </sheetViews>
  <sheetFormatPr defaultRowHeight="12.75"/>
  <cols>
    <col min="1" max="1" width="4.28515625" style="11" customWidth="1"/>
    <col min="2" max="11" width="4.28515625" style="12" customWidth="1"/>
  </cols>
  <sheetData>
    <row r="1" spans="1:11" s="9" customFormat="1">
      <c r="A1" s="8"/>
      <c r="B1" s="8">
        <v>1</v>
      </c>
      <c r="C1" s="8">
        <v>2</v>
      </c>
      <c r="D1" s="8">
        <v>3</v>
      </c>
      <c r="E1" s="8">
        <v>4</v>
      </c>
      <c r="F1" s="8">
        <v>5</v>
      </c>
      <c r="G1" s="8">
        <v>6</v>
      </c>
      <c r="H1" s="8">
        <v>7</v>
      </c>
      <c r="I1" s="8">
        <v>8</v>
      </c>
      <c r="J1" s="8">
        <v>9</v>
      </c>
      <c r="K1" s="8">
        <v>10</v>
      </c>
    </row>
    <row r="2" spans="1:11">
      <c r="A2" s="8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>
      <c r="A3" s="8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>
      <c r="A4" s="8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>
      <c r="A5" s="8">
        <v>4</v>
      </c>
      <c r="B5" s="10"/>
      <c r="C5" s="10"/>
      <c r="D5" s="10"/>
      <c r="E5" s="10"/>
      <c r="F5" s="10"/>
      <c r="G5" s="10"/>
      <c r="H5" s="10"/>
      <c r="I5" s="10"/>
      <c r="J5" s="10"/>
      <c r="K5" s="10"/>
    </row>
    <row r="6" spans="1:11">
      <c r="A6" s="8">
        <v>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>
      <c r="A7" s="8">
        <v>6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>
      <c r="A8" s="8">
        <v>7</v>
      </c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>
      <c r="A9" s="8">
        <v>8</v>
      </c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>
      <c r="A10" s="8">
        <v>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>
      <c r="A11" s="8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</row>
  </sheetData>
  <phoneticPr fontId="5" type="noConversion"/>
  <pageMargins left="0.75" right="0.75" top="1" bottom="1" header="0.5" footer="0.5"/>
  <pageSetup paperSize="9" orientation="portrait" horizontalDpi="4294967293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9" max="9" width="8.28515625" style="6" customWidth="1"/>
    <col min="10" max="10" width="7.28515625" style="6" customWidth="1"/>
  </cols>
  <sheetData>
    <row r="1" spans="1:13" s="15" customFormat="1">
      <c r="A1" s="15" t="s">
        <v>54</v>
      </c>
      <c r="B1" s="15" t="s">
        <v>11</v>
      </c>
      <c r="C1" s="15" t="s">
        <v>21</v>
      </c>
      <c r="D1" s="15" t="s">
        <v>22</v>
      </c>
      <c r="E1" s="15" t="s">
        <v>23</v>
      </c>
      <c r="F1" s="15" t="s">
        <v>24</v>
      </c>
      <c r="G1" s="15" t="s">
        <v>25</v>
      </c>
      <c r="H1" s="15" t="s">
        <v>26</v>
      </c>
      <c r="I1" s="15" t="s">
        <v>27</v>
      </c>
      <c r="J1" s="15" t="s">
        <v>28</v>
      </c>
      <c r="K1" s="15" t="s">
        <v>29</v>
      </c>
      <c r="L1" s="15" t="s">
        <v>52</v>
      </c>
      <c r="M1" s="15" t="s">
        <v>53</v>
      </c>
    </row>
    <row r="2" spans="1:13">
      <c r="A2">
        <v>123456789</v>
      </c>
      <c r="B2" t="s">
        <v>12</v>
      </c>
      <c r="C2" t="s">
        <v>30</v>
      </c>
      <c r="D2">
        <v>89</v>
      </c>
      <c r="E2">
        <v>86</v>
      </c>
      <c r="F2">
        <v>99</v>
      </c>
      <c r="G2">
        <f>AVERAGE(D2:F2)</f>
        <v>91.333333333333329</v>
      </c>
      <c r="H2">
        <v>99</v>
      </c>
      <c r="I2">
        <v>80</v>
      </c>
      <c r="J2">
        <f>D2*$B$27+E2*$B$28+F2*$B$29+H2*$B$30+I2*$B$31</f>
        <v>89.1</v>
      </c>
    </row>
    <row r="3" spans="1:13">
      <c r="A3">
        <v>193878400</v>
      </c>
      <c r="B3" t="s">
        <v>13</v>
      </c>
      <c r="C3" t="s">
        <v>31</v>
      </c>
      <c r="D3">
        <v>81</v>
      </c>
      <c r="E3">
        <v>80</v>
      </c>
      <c r="F3">
        <v>82</v>
      </c>
      <c r="G3">
        <f t="shared" ref="G3:G11" si="0">AVERAGE(D3:F3)</f>
        <v>81</v>
      </c>
      <c r="H3">
        <v>81</v>
      </c>
      <c r="I3">
        <v>81</v>
      </c>
      <c r="J3">
        <f t="shared" ref="J3:J11" si="1">D3*$B$27+E3*$B$28+F3*$B$29+H3*$B$30+I3*$B$31</f>
        <v>81</v>
      </c>
    </row>
    <row r="4" spans="1:13">
      <c r="A4">
        <v>658370843</v>
      </c>
      <c r="B4" t="s">
        <v>14</v>
      </c>
      <c r="C4" t="s">
        <v>31</v>
      </c>
      <c r="D4">
        <v>67</v>
      </c>
      <c r="E4">
        <v>99</v>
      </c>
      <c r="F4">
        <v>69</v>
      </c>
      <c r="G4">
        <f t="shared" si="0"/>
        <v>78.333333333333329</v>
      </c>
      <c r="H4">
        <v>90</v>
      </c>
      <c r="I4">
        <v>85</v>
      </c>
      <c r="J4">
        <f t="shared" si="1"/>
        <v>84.5</v>
      </c>
    </row>
    <row r="5" spans="1:13">
      <c r="A5">
        <v>830998987</v>
      </c>
      <c r="B5" t="s">
        <v>15</v>
      </c>
      <c r="C5" t="s">
        <v>31</v>
      </c>
      <c r="D5">
        <v>80</v>
      </c>
      <c r="F5">
        <v>87</v>
      </c>
      <c r="G5">
        <f t="shared" si="0"/>
        <v>83.5</v>
      </c>
      <c r="H5">
        <v>90</v>
      </c>
      <c r="I5"/>
      <c r="J5">
        <f t="shared" si="1"/>
        <v>43.7</v>
      </c>
    </row>
    <row r="6" spans="1:13">
      <c r="A6">
        <v>987636455</v>
      </c>
      <c r="B6" t="s">
        <v>55</v>
      </c>
      <c r="C6" t="s">
        <v>30</v>
      </c>
      <c r="D6">
        <v>91</v>
      </c>
      <c r="E6">
        <v>79</v>
      </c>
      <c r="F6">
        <v>85</v>
      </c>
      <c r="G6">
        <f t="shared" si="0"/>
        <v>85</v>
      </c>
      <c r="H6">
        <v>100</v>
      </c>
      <c r="I6">
        <v>50</v>
      </c>
      <c r="J6">
        <f t="shared" si="1"/>
        <v>75.5</v>
      </c>
    </row>
    <row r="7" spans="1:13">
      <c r="A7">
        <v>298754355</v>
      </c>
      <c r="B7" t="s">
        <v>17</v>
      </c>
      <c r="C7" t="s">
        <v>30</v>
      </c>
      <c r="D7">
        <v>88</v>
      </c>
      <c r="E7">
        <v>90</v>
      </c>
      <c r="F7">
        <v>74</v>
      </c>
      <c r="G7">
        <f t="shared" si="0"/>
        <v>84</v>
      </c>
      <c r="H7">
        <v>55</v>
      </c>
      <c r="I7">
        <v>45</v>
      </c>
      <c r="J7">
        <f t="shared" si="1"/>
        <v>59.7</v>
      </c>
    </row>
    <row r="8" spans="1:13">
      <c r="A8">
        <v>983687692</v>
      </c>
      <c r="B8" t="s">
        <v>18</v>
      </c>
      <c r="C8" t="s">
        <v>31</v>
      </c>
      <c r="D8">
        <v>45</v>
      </c>
      <c r="E8">
        <v>60</v>
      </c>
      <c r="G8">
        <f t="shared" si="0"/>
        <v>52.5</v>
      </c>
      <c r="H8">
        <v>99</v>
      </c>
      <c r="I8">
        <v>94</v>
      </c>
      <c r="J8">
        <f t="shared" si="1"/>
        <v>77.800000000000011</v>
      </c>
    </row>
    <row r="9" spans="1:13">
      <c r="A9">
        <v>947465892</v>
      </c>
      <c r="B9" t="s">
        <v>32</v>
      </c>
      <c r="C9" t="s">
        <v>30</v>
      </c>
      <c r="E9">
        <v>79</v>
      </c>
      <c r="F9">
        <v>99</v>
      </c>
      <c r="G9">
        <f t="shared" si="0"/>
        <v>89</v>
      </c>
      <c r="H9">
        <v>86</v>
      </c>
      <c r="I9">
        <v>65</v>
      </c>
      <c r="J9">
        <f t="shared" si="1"/>
        <v>69.599999999999994</v>
      </c>
    </row>
    <row r="10" spans="1:13">
      <c r="A10">
        <v>388923057</v>
      </c>
      <c r="B10" t="s">
        <v>15</v>
      </c>
      <c r="C10" t="s">
        <v>31</v>
      </c>
      <c r="D10">
        <v>60</v>
      </c>
      <c r="E10">
        <v>100</v>
      </c>
      <c r="F10">
        <v>80</v>
      </c>
      <c r="G10">
        <f t="shared" si="0"/>
        <v>80</v>
      </c>
      <c r="H10">
        <v>40</v>
      </c>
      <c r="I10">
        <v>61</v>
      </c>
      <c r="J10">
        <f t="shared" si="1"/>
        <v>60.400000000000006</v>
      </c>
    </row>
    <row r="11" spans="1:13">
      <c r="A11">
        <v>244576280</v>
      </c>
      <c r="B11" t="s">
        <v>32</v>
      </c>
      <c r="C11" t="s">
        <v>31</v>
      </c>
      <c r="D11">
        <v>94</v>
      </c>
      <c r="E11">
        <v>100</v>
      </c>
      <c r="F11">
        <v>93</v>
      </c>
      <c r="G11">
        <f t="shared" si="0"/>
        <v>95.666666666666671</v>
      </c>
      <c r="H11">
        <v>95</v>
      </c>
      <c r="I11">
        <v>100</v>
      </c>
      <c r="J11">
        <f t="shared" si="1"/>
        <v>97.2</v>
      </c>
    </row>
    <row r="12" spans="1:13">
      <c r="I12"/>
      <c r="J12"/>
    </row>
    <row r="13" spans="1:13">
      <c r="A13" t="s">
        <v>33</v>
      </c>
      <c r="D13">
        <f>AVERAGE(D2:D11)</f>
        <v>77.222222222222229</v>
      </c>
      <c r="E13">
        <f t="shared" ref="E13:J13" si="2">AVERAGE(E2:E11)</f>
        <v>85.888888888888886</v>
      </c>
      <c r="F13">
        <f t="shared" si="2"/>
        <v>85.333333333333329</v>
      </c>
      <c r="G13">
        <f t="shared" si="2"/>
        <v>82.033333333333331</v>
      </c>
      <c r="H13">
        <f t="shared" si="2"/>
        <v>83.5</v>
      </c>
      <c r="I13">
        <f t="shared" si="2"/>
        <v>73.444444444444443</v>
      </c>
      <c r="J13">
        <f t="shared" si="2"/>
        <v>73.849999999999994</v>
      </c>
    </row>
    <row r="14" spans="1:13">
      <c r="A14" t="s">
        <v>34</v>
      </c>
      <c r="D14">
        <f>MEDIAN(D2:D11)</f>
        <v>81</v>
      </c>
      <c r="E14">
        <f t="shared" ref="E14:J14" si="3">MEDIAN(E2:E11)</f>
        <v>86</v>
      </c>
      <c r="F14">
        <f t="shared" si="3"/>
        <v>85</v>
      </c>
      <c r="G14">
        <f t="shared" si="3"/>
        <v>83.75</v>
      </c>
      <c r="H14">
        <f t="shared" si="3"/>
        <v>90</v>
      </c>
      <c r="I14">
        <f t="shared" si="3"/>
        <v>80</v>
      </c>
      <c r="J14">
        <f t="shared" si="3"/>
        <v>76.650000000000006</v>
      </c>
    </row>
    <row r="15" spans="1:13">
      <c r="A15" t="s">
        <v>35</v>
      </c>
      <c r="D15" t="e">
        <f>MODE(D2:D11)</f>
        <v>#N/A</v>
      </c>
      <c r="E15">
        <f t="shared" ref="E15:J15" si="4">MODE(E2:E11)</f>
        <v>79</v>
      </c>
      <c r="F15">
        <f t="shared" si="4"/>
        <v>99</v>
      </c>
      <c r="G15" t="e">
        <f t="shared" si="4"/>
        <v>#N/A</v>
      </c>
      <c r="H15">
        <f t="shared" si="4"/>
        <v>99</v>
      </c>
      <c r="I15" t="e">
        <f t="shared" si="4"/>
        <v>#N/A</v>
      </c>
      <c r="J15" t="e">
        <f t="shared" si="4"/>
        <v>#N/A</v>
      </c>
    </row>
    <row r="16" spans="1:13">
      <c r="A16" t="s">
        <v>36</v>
      </c>
      <c r="D16">
        <f>MAX(D2:D11)</f>
        <v>94</v>
      </c>
      <c r="E16">
        <f t="shared" ref="E16:J16" si="5">MAX(E2:E11)</f>
        <v>100</v>
      </c>
      <c r="F16">
        <f t="shared" si="5"/>
        <v>99</v>
      </c>
      <c r="G16">
        <f t="shared" si="5"/>
        <v>95.666666666666671</v>
      </c>
      <c r="H16">
        <f t="shared" si="5"/>
        <v>100</v>
      </c>
      <c r="I16">
        <f t="shared" si="5"/>
        <v>100</v>
      </c>
      <c r="J16">
        <f t="shared" si="5"/>
        <v>97.2</v>
      </c>
    </row>
    <row r="17" spans="1:10">
      <c r="A17" t="s">
        <v>37</v>
      </c>
      <c r="D17">
        <f>MIN(D2:D11)</f>
        <v>45</v>
      </c>
      <c r="E17">
        <f t="shared" ref="E17:J17" si="6">MIN(E2:E11)</f>
        <v>60</v>
      </c>
      <c r="F17">
        <f t="shared" si="6"/>
        <v>69</v>
      </c>
      <c r="G17">
        <f t="shared" si="6"/>
        <v>52.5</v>
      </c>
      <c r="H17">
        <f t="shared" si="6"/>
        <v>40</v>
      </c>
      <c r="I17">
        <f t="shared" si="6"/>
        <v>45</v>
      </c>
      <c r="J17">
        <f t="shared" si="6"/>
        <v>43.7</v>
      </c>
    </row>
    <row r="18" spans="1:10">
      <c r="A18" t="s">
        <v>56</v>
      </c>
      <c r="D18">
        <f>STDEV(D2:D11)</f>
        <v>16.536155673083279</v>
      </c>
      <c r="E18">
        <f t="shared" ref="E18:J18" si="7">STDEV(E2:E11)</f>
        <v>13.166666666666675</v>
      </c>
      <c r="F18">
        <f t="shared" si="7"/>
        <v>10.428326807307105</v>
      </c>
      <c r="G18">
        <f t="shared" si="7"/>
        <v>11.67534069082849</v>
      </c>
      <c r="H18">
        <f t="shared" si="7"/>
        <v>20.23885152648517</v>
      </c>
      <c r="I18">
        <f t="shared" si="7"/>
        <v>19.190564811327921</v>
      </c>
      <c r="J18">
        <f t="shared" si="7"/>
        <v>15.877534793257764</v>
      </c>
    </row>
    <row r="19" spans="1:10">
      <c r="A19" t="s">
        <v>57</v>
      </c>
      <c r="D19">
        <f>VAR(D2:D11)</f>
        <v>273.44444444444434</v>
      </c>
      <c r="E19">
        <f t="shared" ref="E19:J19" si="8">VAR(E2:E11)</f>
        <v>173.36111111111131</v>
      </c>
      <c r="F19">
        <f t="shared" si="8"/>
        <v>108.75</v>
      </c>
      <c r="G19">
        <f t="shared" si="8"/>
        <v>136.31358024691548</v>
      </c>
      <c r="H19">
        <f t="shared" si="8"/>
        <v>409.61111111111109</v>
      </c>
      <c r="I19">
        <f t="shared" si="8"/>
        <v>368.27777777777737</v>
      </c>
      <c r="J19">
        <f t="shared" si="8"/>
        <v>252.09611111111087</v>
      </c>
    </row>
    <row r="20" spans="1:10">
      <c r="A20" t="s">
        <v>50</v>
      </c>
      <c r="D20">
        <f>COUNT(D2:D11)</f>
        <v>9</v>
      </c>
      <c r="E20">
        <f t="shared" ref="E20:J20" si="9">COUNT(E2:E11)</f>
        <v>9</v>
      </c>
      <c r="F20">
        <f t="shared" si="9"/>
        <v>9</v>
      </c>
      <c r="G20">
        <f t="shared" si="9"/>
        <v>10</v>
      </c>
      <c r="H20">
        <f t="shared" si="9"/>
        <v>10</v>
      </c>
      <c r="I20">
        <f t="shared" si="9"/>
        <v>9</v>
      </c>
      <c r="J20">
        <f t="shared" si="9"/>
        <v>10</v>
      </c>
    </row>
    <row r="21" spans="1:10">
      <c r="A21" t="s">
        <v>38</v>
      </c>
      <c r="I21"/>
    </row>
    <row r="22" spans="1:10">
      <c r="A22" t="s">
        <v>67</v>
      </c>
      <c r="I22"/>
    </row>
    <row r="23" spans="1:10">
      <c r="A23" t="s">
        <v>68</v>
      </c>
      <c r="I23"/>
    </row>
    <row r="24" spans="1:10">
      <c r="I24"/>
      <c r="J24"/>
    </row>
    <row r="25" spans="1:10">
      <c r="A25" t="s">
        <v>51</v>
      </c>
      <c r="B25">
        <f>COUNTA(B2:B11)</f>
        <v>10</v>
      </c>
      <c r="C25" t="s">
        <v>65</v>
      </c>
      <c r="F25" t="s">
        <v>66</v>
      </c>
      <c r="I25"/>
      <c r="J25"/>
    </row>
    <row r="26" spans="1:10">
      <c r="I26"/>
      <c r="J26"/>
    </row>
    <row r="27" spans="1:10">
      <c r="A27" t="s">
        <v>39</v>
      </c>
      <c r="B27" s="14">
        <v>0.1</v>
      </c>
      <c r="I27"/>
      <c r="J27"/>
    </row>
    <row r="28" spans="1:10">
      <c r="A28" t="s">
        <v>40</v>
      </c>
      <c r="B28" s="14">
        <v>0.1</v>
      </c>
      <c r="I28"/>
      <c r="J28"/>
    </row>
    <row r="29" spans="1:10">
      <c r="A29" t="s">
        <v>41</v>
      </c>
      <c r="B29" s="14">
        <v>0.1</v>
      </c>
      <c r="I29"/>
      <c r="J29"/>
    </row>
    <row r="30" spans="1:10">
      <c r="A30" t="s">
        <v>42</v>
      </c>
      <c r="B30" s="14">
        <v>0.3</v>
      </c>
      <c r="I30"/>
      <c r="J30"/>
    </row>
    <row r="31" spans="1:10">
      <c r="A31" t="s">
        <v>43</v>
      </c>
      <c r="B31" s="14">
        <v>0.4</v>
      </c>
      <c r="I31"/>
      <c r="J31"/>
    </row>
    <row r="32" spans="1:10">
      <c r="A32" t="s">
        <v>44</v>
      </c>
      <c r="B32">
        <f>SUM(B27:B31)</f>
        <v>1</v>
      </c>
      <c r="I32"/>
      <c r="J32"/>
    </row>
    <row r="33" spans="1:10" ht="12.75" customHeight="1">
      <c r="I33"/>
      <c r="J33"/>
    </row>
    <row r="34" spans="1:10">
      <c r="B34" t="s">
        <v>45</v>
      </c>
      <c r="C34" t="s">
        <v>46</v>
      </c>
      <c r="I34"/>
    </row>
    <row r="35" spans="1:10">
      <c r="A35" t="s">
        <v>47</v>
      </c>
      <c r="B35" s="13">
        <v>0</v>
      </c>
      <c r="C35" s="13">
        <v>59.49</v>
      </c>
      <c r="I35"/>
      <c r="J35" s="7"/>
    </row>
    <row r="36" spans="1:10">
      <c r="A36" t="s">
        <v>48</v>
      </c>
      <c r="B36" s="13">
        <v>59.5</v>
      </c>
      <c r="C36" s="13">
        <v>84.49</v>
      </c>
      <c r="I36"/>
    </row>
    <row r="37" spans="1:10">
      <c r="A37" t="s">
        <v>49</v>
      </c>
      <c r="B37" s="13">
        <f>84.5</f>
        <v>84.5</v>
      </c>
      <c r="C37" s="13">
        <v>100</v>
      </c>
      <c r="I37"/>
    </row>
    <row r="39" spans="1:10">
      <c r="A39" s="35" t="s">
        <v>74</v>
      </c>
    </row>
    <row r="40" spans="1:10">
      <c r="A40" s="35" t="s">
        <v>72</v>
      </c>
      <c r="B40" s="35" t="s">
        <v>30</v>
      </c>
    </row>
    <row r="41" spans="1:10">
      <c r="A41" s="35" t="s">
        <v>73</v>
      </c>
      <c r="B41" s="35" t="s">
        <v>31</v>
      </c>
    </row>
  </sheetData>
  <dataValidations count="2">
    <dataValidation type="whole" allowBlank="1" showInputMessage="1" showErrorMessage="1" sqref="D2:F11 H2:I11">
      <formula1>$B$35</formula1>
      <formula2>$C$37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2:C11">
      <formula1>$B$40:$B$41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3:P43"/>
  <sheetViews>
    <sheetView rightToLeft="1" zoomScaleNormal="100" workbookViewId="0"/>
  </sheetViews>
  <sheetFormatPr defaultRowHeight="12.75"/>
  <cols>
    <col min="1" max="1" width="16.5703125" bestFit="1" customWidth="1"/>
    <col min="3" max="3" width="7.140625" bestFit="1" customWidth="1"/>
    <col min="4" max="6" width="7.140625" customWidth="1"/>
    <col min="12" max="12" width="8.28515625" style="6" customWidth="1"/>
    <col min="13" max="13" width="7.28515625" style="6" customWidth="1"/>
  </cols>
  <sheetData>
    <row r="3" spans="1:16" s="15" customFormat="1">
      <c r="A3" s="15" t="s">
        <v>54</v>
      </c>
      <c r="B3" s="15" t="s">
        <v>11</v>
      </c>
      <c r="C3" s="15" t="s">
        <v>21</v>
      </c>
      <c r="D3" s="15" t="s">
        <v>64</v>
      </c>
      <c r="E3" s="15" t="s">
        <v>63</v>
      </c>
      <c r="F3" s="15" t="s">
        <v>70</v>
      </c>
      <c r="G3" s="15" t="s">
        <v>22</v>
      </c>
      <c r="H3" s="15" t="s">
        <v>23</v>
      </c>
      <c r="I3" s="15" t="s">
        <v>24</v>
      </c>
      <c r="J3" s="15" t="s">
        <v>25</v>
      </c>
      <c r="K3" s="15" t="s">
        <v>26</v>
      </c>
      <c r="L3" s="15" t="s">
        <v>27</v>
      </c>
      <c r="M3" s="15" t="s">
        <v>28</v>
      </c>
      <c r="N3" s="15" t="s">
        <v>29</v>
      </c>
      <c r="O3" s="15" t="s">
        <v>52</v>
      </c>
      <c r="P3" s="15" t="s">
        <v>53</v>
      </c>
    </row>
    <row r="4" spans="1:16">
      <c r="A4">
        <v>123456789</v>
      </c>
      <c r="B4" t="s">
        <v>12</v>
      </c>
      <c r="C4" t="s">
        <v>30</v>
      </c>
      <c r="G4">
        <v>89</v>
      </c>
      <c r="H4">
        <v>86</v>
      </c>
      <c r="I4">
        <v>99</v>
      </c>
      <c r="J4">
        <f>AVERAGE(G4:I4)</f>
        <v>91.333333333333329</v>
      </c>
      <c r="K4">
        <v>99</v>
      </c>
      <c r="L4">
        <v>80</v>
      </c>
      <c r="M4">
        <f>G4*$B$29+H4*$B$30+I4*$B$31+K4*$B$32+L4*$B$33</f>
        <v>89.1</v>
      </c>
    </row>
    <row r="5" spans="1:16">
      <c r="A5">
        <v>193878400</v>
      </c>
      <c r="B5" t="s">
        <v>13</v>
      </c>
      <c r="C5" t="s">
        <v>31</v>
      </c>
      <c r="G5">
        <v>81</v>
      </c>
      <c r="H5">
        <v>80</v>
      </c>
      <c r="I5">
        <v>82</v>
      </c>
      <c r="J5">
        <f t="shared" ref="J5:J13" si="0">AVERAGE(G5:I5)</f>
        <v>81</v>
      </c>
      <c r="K5">
        <v>81</v>
      </c>
      <c r="L5">
        <v>81</v>
      </c>
      <c r="M5">
        <f t="shared" ref="M5:M13" si="1">G5*$B$29+H5*$B$30+I5*$B$31+K5*$B$32+L5*$B$33</f>
        <v>81</v>
      </c>
    </row>
    <row r="6" spans="1:16">
      <c r="A6">
        <v>658370843</v>
      </c>
      <c r="B6" t="s">
        <v>14</v>
      </c>
      <c r="C6" t="s">
        <v>31</v>
      </c>
      <c r="G6">
        <v>67</v>
      </c>
      <c r="H6">
        <v>99</v>
      </c>
      <c r="I6">
        <v>69</v>
      </c>
      <c r="J6">
        <f t="shared" si="0"/>
        <v>78.333333333333329</v>
      </c>
      <c r="K6">
        <v>90</v>
      </c>
      <c r="L6">
        <v>85</v>
      </c>
      <c r="M6">
        <f t="shared" si="1"/>
        <v>84.5</v>
      </c>
    </row>
    <row r="7" spans="1:16">
      <c r="A7">
        <v>830998987</v>
      </c>
      <c r="B7" t="s">
        <v>15</v>
      </c>
      <c r="C7" t="s">
        <v>31</v>
      </c>
      <c r="G7">
        <v>80</v>
      </c>
      <c r="I7">
        <v>87</v>
      </c>
      <c r="J7">
        <f t="shared" si="0"/>
        <v>83.5</v>
      </c>
      <c r="K7">
        <v>90</v>
      </c>
      <c r="L7"/>
      <c r="M7">
        <f t="shared" si="1"/>
        <v>43.7</v>
      </c>
    </row>
    <row r="8" spans="1:16">
      <c r="A8">
        <v>987636455</v>
      </c>
      <c r="B8" t="s">
        <v>55</v>
      </c>
      <c r="C8" t="s">
        <v>30</v>
      </c>
      <c r="G8">
        <v>91</v>
      </c>
      <c r="H8">
        <v>79</v>
      </c>
      <c r="I8">
        <v>85</v>
      </c>
      <c r="J8">
        <f t="shared" si="0"/>
        <v>85</v>
      </c>
      <c r="K8">
        <v>100</v>
      </c>
      <c r="L8">
        <v>50</v>
      </c>
      <c r="M8">
        <f t="shared" si="1"/>
        <v>75.5</v>
      </c>
    </row>
    <row r="9" spans="1:16">
      <c r="A9">
        <v>298754355</v>
      </c>
      <c r="B9" t="s">
        <v>17</v>
      </c>
      <c r="C9" t="s">
        <v>30</v>
      </c>
      <c r="G9">
        <v>88</v>
      </c>
      <c r="H9">
        <v>90</v>
      </c>
      <c r="I9">
        <v>74</v>
      </c>
      <c r="J9">
        <f t="shared" si="0"/>
        <v>84</v>
      </c>
      <c r="K9">
        <v>55</v>
      </c>
      <c r="L9">
        <v>45</v>
      </c>
      <c r="M9">
        <f t="shared" si="1"/>
        <v>59.7</v>
      </c>
    </row>
    <row r="10" spans="1:16">
      <c r="A10">
        <v>983687692</v>
      </c>
      <c r="B10" t="s">
        <v>18</v>
      </c>
      <c r="C10" t="s">
        <v>31</v>
      </c>
      <c r="G10">
        <v>45</v>
      </c>
      <c r="H10">
        <v>60</v>
      </c>
      <c r="J10">
        <f t="shared" si="0"/>
        <v>52.5</v>
      </c>
      <c r="K10">
        <v>99</v>
      </c>
      <c r="L10">
        <v>94</v>
      </c>
      <c r="M10">
        <f t="shared" si="1"/>
        <v>77.800000000000011</v>
      </c>
    </row>
    <row r="11" spans="1:16">
      <c r="A11">
        <v>947465892</v>
      </c>
      <c r="B11" t="s">
        <v>32</v>
      </c>
      <c r="C11" t="s">
        <v>30</v>
      </c>
      <c r="H11">
        <v>79</v>
      </c>
      <c r="I11">
        <v>99</v>
      </c>
      <c r="J11">
        <f t="shared" si="0"/>
        <v>89</v>
      </c>
      <c r="K11">
        <v>86</v>
      </c>
      <c r="L11">
        <v>65</v>
      </c>
      <c r="M11">
        <f t="shared" si="1"/>
        <v>69.599999999999994</v>
      </c>
    </row>
    <row r="12" spans="1:16">
      <c r="A12">
        <v>388923057</v>
      </c>
      <c r="B12" t="s">
        <v>15</v>
      </c>
      <c r="C12" t="s">
        <v>31</v>
      </c>
      <c r="G12">
        <v>60</v>
      </c>
      <c r="H12">
        <v>100</v>
      </c>
      <c r="I12">
        <v>80</v>
      </c>
      <c r="J12">
        <f t="shared" si="0"/>
        <v>80</v>
      </c>
      <c r="K12">
        <v>40</v>
      </c>
      <c r="L12">
        <v>61</v>
      </c>
      <c r="M12">
        <f t="shared" si="1"/>
        <v>60.400000000000006</v>
      </c>
    </row>
    <row r="13" spans="1:16">
      <c r="A13">
        <v>244576280</v>
      </c>
      <c r="B13" t="s">
        <v>32</v>
      </c>
      <c r="C13" t="s">
        <v>31</v>
      </c>
      <c r="G13">
        <v>94</v>
      </c>
      <c r="H13">
        <v>100</v>
      </c>
      <c r="I13">
        <v>93</v>
      </c>
      <c r="J13">
        <f t="shared" si="0"/>
        <v>95.666666666666671</v>
      </c>
      <c r="K13">
        <v>95</v>
      </c>
      <c r="L13">
        <v>100</v>
      </c>
      <c r="M13">
        <f t="shared" si="1"/>
        <v>97.2</v>
      </c>
    </row>
    <row r="14" spans="1:16">
      <c r="L14"/>
      <c r="M14"/>
    </row>
    <row r="15" spans="1:16">
      <c r="A15" t="s">
        <v>33</v>
      </c>
      <c r="G15">
        <f>AVERAGE(G4:G13)</f>
        <v>77.222222222222229</v>
      </c>
      <c r="H15">
        <f t="shared" ref="H15:M15" si="2">AVERAGE(H4:H13)</f>
        <v>85.888888888888886</v>
      </c>
      <c r="I15">
        <f t="shared" si="2"/>
        <v>85.333333333333329</v>
      </c>
      <c r="J15">
        <f t="shared" si="2"/>
        <v>82.033333333333331</v>
      </c>
      <c r="K15">
        <f t="shared" si="2"/>
        <v>83.5</v>
      </c>
      <c r="L15">
        <f t="shared" si="2"/>
        <v>73.444444444444443</v>
      </c>
      <c r="M15">
        <f t="shared" si="2"/>
        <v>73.849999999999994</v>
      </c>
    </row>
    <row r="16" spans="1:16">
      <c r="A16" t="s">
        <v>34</v>
      </c>
      <c r="G16">
        <f>MEDIAN(G4:G13)</f>
        <v>81</v>
      </c>
      <c r="H16">
        <f t="shared" ref="H16:M16" si="3">MEDIAN(H4:H13)</f>
        <v>86</v>
      </c>
      <c r="I16">
        <f t="shared" si="3"/>
        <v>85</v>
      </c>
      <c r="J16">
        <f t="shared" si="3"/>
        <v>83.75</v>
      </c>
      <c r="K16">
        <f t="shared" si="3"/>
        <v>90</v>
      </c>
      <c r="L16">
        <f t="shared" si="3"/>
        <v>80</v>
      </c>
      <c r="M16">
        <f t="shared" si="3"/>
        <v>76.650000000000006</v>
      </c>
    </row>
    <row r="17" spans="1:13">
      <c r="A17" t="s">
        <v>35</v>
      </c>
      <c r="G17" t="e">
        <f>MODE(G4:G13)</f>
        <v>#N/A</v>
      </c>
      <c r="H17">
        <f t="shared" ref="H17:M17" si="4">MODE(H4:H13)</f>
        <v>79</v>
      </c>
      <c r="I17">
        <f t="shared" si="4"/>
        <v>99</v>
      </c>
      <c r="J17" t="e">
        <f t="shared" si="4"/>
        <v>#N/A</v>
      </c>
      <c r="K17">
        <f t="shared" si="4"/>
        <v>99</v>
      </c>
      <c r="L17" t="e">
        <f t="shared" si="4"/>
        <v>#N/A</v>
      </c>
      <c r="M17" t="e">
        <f t="shared" si="4"/>
        <v>#N/A</v>
      </c>
    </row>
    <row r="18" spans="1:13">
      <c r="A18" t="s">
        <v>36</v>
      </c>
      <c r="G18">
        <f>MAX(G4:G13)</f>
        <v>94</v>
      </c>
      <c r="H18">
        <f t="shared" ref="H18:M18" si="5">MAX(H4:H13)</f>
        <v>100</v>
      </c>
      <c r="I18">
        <f t="shared" si="5"/>
        <v>99</v>
      </c>
      <c r="J18">
        <f t="shared" si="5"/>
        <v>95.666666666666671</v>
      </c>
      <c r="K18">
        <f t="shared" si="5"/>
        <v>100</v>
      </c>
      <c r="L18">
        <f t="shared" si="5"/>
        <v>100</v>
      </c>
      <c r="M18">
        <f t="shared" si="5"/>
        <v>97.2</v>
      </c>
    </row>
    <row r="19" spans="1:13">
      <c r="A19" t="s">
        <v>37</v>
      </c>
      <c r="G19">
        <f>MIN(G4:G13)</f>
        <v>45</v>
      </c>
      <c r="H19">
        <f t="shared" ref="H19:M19" si="6">MIN(H4:H13)</f>
        <v>60</v>
      </c>
      <c r="I19">
        <f t="shared" si="6"/>
        <v>69</v>
      </c>
      <c r="J19">
        <f t="shared" si="6"/>
        <v>52.5</v>
      </c>
      <c r="K19">
        <f t="shared" si="6"/>
        <v>40</v>
      </c>
      <c r="L19">
        <f t="shared" si="6"/>
        <v>45</v>
      </c>
      <c r="M19">
        <f t="shared" si="6"/>
        <v>43.7</v>
      </c>
    </row>
    <row r="20" spans="1:13">
      <c r="A20" t="s">
        <v>56</v>
      </c>
      <c r="G20">
        <f>STDEV(G4:G13)</f>
        <v>16.536155673083279</v>
      </c>
      <c r="H20">
        <f t="shared" ref="H20:M20" si="7">STDEV(H4:H13)</f>
        <v>13.166666666666675</v>
      </c>
      <c r="I20">
        <f t="shared" si="7"/>
        <v>10.428326807307105</v>
      </c>
      <c r="J20">
        <f t="shared" si="7"/>
        <v>11.67534069082849</v>
      </c>
      <c r="K20">
        <f t="shared" si="7"/>
        <v>20.23885152648517</v>
      </c>
      <c r="L20">
        <f t="shared" si="7"/>
        <v>19.190564811327921</v>
      </c>
      <c r="M20">
        <f t="shared" si="7"/>
        <v>15.877534793257764</v>
      </c>
    </row>
    <row r="21" spans="1:13">
      <c r="A21" t="s">
        <v>57</v>
      </c>
      <c r="G21">
        <f>VAR(G4:G13)</f>
        <v>273.44444444444434</v>
      </c>
      <c r="H21">
        <f t="shared" ref="H21:M21" si="8">VAR(H4:H13)</f>
        <v>173.36111111111131</v>
      </c>
      <c r="I21">
        <f t="shared" si="8"/>
        <v>108.75</v>
      </c>
      <c r="J21">
        <f t="shared" si="8"/>
        <v>136.31358024691548</v>
      </c>
      <c r="K21">
        <f t="shared" si="8"/>
        <v>409.61111111111109</v>
      </c>
      <c r="L21">
        <f t="shared" si="8"/>
        <v>368.27777777777737</v>
      </c>
      <c r="M21">
        <f t="shared" si="8"/>
        <v>252.09611111111087</v>
      </c>
    </row>
    <row r="22" spans="1:13">
      <c r="A22" t="s">
        <v>50</v>
      </c>
      <c r="G22">
        <f>COUNT(G4:G13)</f>
        <v>9</v>
      </c>
      <c r="H22">
        <f t="shared" ref="H22:M22" si="9">COUNT(H4:H13)</f>
        <v>9</v>
      </c>
      <c r="I22">
        <f t="shared" si="9"/>
        <v>9</v>
      </c>
      <c r="J22">
        <f t="shared" si="9"/>
        <v>10</v>
      </c>
      <c r="K22">
        <f t="shared" si="9"/>
        <v>10</v>
      </c>
      <c r="L22">
        <f t="shared" si="9"/>
        <v>9</v>
      </c>
      <c r="M22">
        <f t="shared" si="9"/>
        <v>10</v>
      </c>
    </row>
    <row r="23" spans="1:13">
      <c r="A23" t="s">
        <v>38</v>
      </c>
      <c r="L23"/>
    </row>
    <row r="24" spans="1:13">
      <c r="A24" t="s">
        <v>67</v>
      </c>
      <c r="L24"/>
    </row>
    <row r="25" spans="1:13">
      <c r="A25" t="s">
        <v>68</v>
      </c>
      <c r="L25"/>
    </row>
    <row r="26" spans="1:13">
      <c r="L26"/>
      <c r="M26"/>
    </row>
    <row r="27" spans="1:13">
      <c r="A27" t="s">
        <v>51</v>
      </c>
      <c r="B27">
        <f>COUNTA(B4:B13)</f>
        <v>10</v>
      </c>
      <c r="C27" t="s">
        <v>65</v>
      </c>
      <c r="I27" t="s">
        <v>66</v>
      </c>
      <c r="L27"/>
      <c r="M27"/>
    </row>
    <row r="28" spans="1:13">
      <c r="L28"/>
      <c r="M28"/>
    </row>
    <row r="29" spans="1:13">
      <c r="A29" t="s">
        <v>39</v>
      </c>
      <c r="B29" s="14">
        <v>0.1</v>
      </c>
      <c r="L29"/>
      <c r="M29"/>
    </row>
    <row r="30" spans="1:13">
      <c r="A30" t="s">
        <v>40</v>
      </c>
      <c r="B30" s="14">
        <v>0.1</v>
      </c>
      <c r="L30"/>
      <c r="M30"/>
    </row>
    <row r="31" spans="1:13">
      <c r="A31" t="s">
        <v>41</v>
      </c>
      <c r="B31" s="14">
        <v>0.1</v>
      </c>
      <c r="L31"/>
      <c r="M31"/>
    </row>
    <row r="32" spans="1:13">
      <c r="A32" t="s">
        <v>42</v>
      </c>
      <c r="B32" s="14">
        <v>0.3</v>
      </c>
      <c r="L32"/>
      <c r="M32"/>
    </row>
    <row r="33" spans="1:13">
      <c r="A33" t="s">
        <v>43</v>
      </c>
      <c r="B33" s="14">
        <v>0.4</v>
      </c>
      <c r="L33"/>
      <c r="M33"/>
    </row>
    <row r="34" spans="1:13">
      <c r="A34" t="s">
        <v>44</v>
      </c>
      <c r="B34">
        <f>SUM(B29:B33)</f>
        <v>1</v>
      </c>
      <c r="L34"/>
      <c r="M34"/>
    </row>
    <row r="35" spans="1:13" ht="12.75" customHeight="1">
      <c r="L35"/>
      <c r="M35"/>
    </row>
    <row r="36" spans="1:13">
      <c r="B36" t="s">
        <v>45</v>
      </c>
      <c r="C36" t="s">
        <v>46</v>
      </c>
      <c r="L36"/>
    </row>
    <row r="37" spans="1:13">
      <c r="A37" t="s">
        <v>47</v>
      </c>
      <c r="B37" s="13">
        <v>0</v>
      </c>
      <c r="C37" s="13">
        <v>59.49</v>
      </c>
      <c r="D37" s="13"/>
      <c r="E37" s="13"/>
      <c r="F37" s="13"/>
      <c r="L37"/>
      <c r="M37" s="7"/>
    </row>
    <row r="38" spans="1:13">
      <c r="A38" t="s">
        <v>48</v>
      </c>
      <c r="B38" s="13">
        <v>59.5</v>
      </c>
      <c r="C38" s="13">
        <v>84.49</v>
      </c>
      <c r="D38" s="13"/>
      <c r="E38" s="13"/>
      <c r="F38" s="13"/>
      <c r="L38"/>
    </row>
    <row r="39" spans="1:13">
      <c r="A39" t="s">
        <v>49</v>
      </c>
      <c r="B39" s="13">
        <f>84.5</f>
        <v>84.5</v>
      </c>
      <c r="C39" s="13">
        <v>100</v>
      </c>
      <c r="D39" s="13"/>
      <c r="E39" s="13"/>
      <c r="F39" s="13"/>
      <c r="L39"/>
    </row>
    <row r="41" spans="1:13">
      <c r="A41" s="35" t="s">
        <v>74</v>
      </c>
    </row>
    <row r="42" spans="1:13">
      <c r="A42" s="35" t="s">
        <v>72</v>
      </c>
      <c r="B42" s="35" t="s">
        <v>30</v>
      </c>
    </row>
    <row r="43" spans="1:13">
      <c r="A43" s="35" t="s">
        <v>73</v>
      </c>
      <c r="B43" s="35" t="s">
        <v>31</v>
      </c>
    </row>
  </sheetData>
  <dataValidations count="2">
    <dataValidation type="whole" allowBlank="1" showInputMessage="1" showErrorMessage="1" sqref="G4:I13 K4:L13">
      <formula1>$B$37</formula1>
      <formula2>$C$39</formula2>
    </dataValidation>
    <dataValidation type="list" allowBlank="1" showInputMessage="1" showErrorMessage="1" errorTitle="שגיאת הקלדה" error="הערכים החוקיים הם:_x000a_ 'ז' עבור סטודנטים _x000a_ 'נ' עבור סטודנטיות" promptTitle="הזנת מגדר לסטודנטים" prompt="הקלד 'ז' עבור סטודנטים, ו- 'נ' עבור סטודנטיות" sqref="C4:C13">
      <formula1>$B$42:$B$43</formula1>
    </dataValidation>
  </dataValidations>
  <pageMargins left="0.75" right="0.75" top="1" bottom="1" header="0.5" footer="0.5"/>
  <pageSetup paperSize="9" orientation="portrait" horizontalDpi="36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14</vt:i4>
      </vt:variant>
    </vt:vector>
  </HeadingPairs>
  <TitlesOfParts>
    <vt:vector size="14" baseType="lpstr">
      <vt:lpstr>1-30</vt:lpstr>
      <vt:lpstr>31-43</vt:lpstr>
      <vt:lpstr>44-54</vt:lpstr>
      <vt:lpstr>55-56</vt:lpstr>
      <vt:lpstr>57-58</vt:lpstr>
      <vt:lpstr>59-60</vt:lpstr>
      <vt:lpstr>61</vt:lpstr>
      <vt:lpstr>62-64</vt:lpstr>
      <vt:lpstr>65-66</vt:lpstr>
      <vt:lpstr>67-77</vt:lpstr>
      <vt:lpstr>78-89</vt:lpstr>
      <vt:lpstr>90-96</vt:lpstr>
      <vt:lpstr>97-100</vt:lpstr>
      <vt:lpstr>פתרון</vt:lpstr>
    </vt:vector>
  </TitlesOfParts>
  <Company>pc2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שי שקרוב</dc:creator>
  <cp:lastModifiedBy>שי שקרוב</cp:lastModifiedBy>
  <dcterms:created xsi:type="dcterms:W3CDTF">2001-05-22T06:09:44Z</dcterms:created>
  <dcterms:modified xsi:type="dcterms:W3CDTF">2010-02-22T16:34:39Z</dcterms:modified>
</cp:coreProperties>
</file>