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4940" windowHeight="8640" activeTab="1"/>
  </bookViews>
  <sheets>
    <sheet name="נתוני עזר וחישובים" sheetId="3" r:id="rId1"/>
    <sheet name="סטודנטים" sheetId="4" r:id="rId2"/>
  </sheets>
  <definedNames>
    <definedName name="_xlnm._FilterDatabase" localSheetId="1" hidden="1">סטודנטים!$A$1:$R$32</definedName>
    <definedName name="_xlnm.Extract" localSheetId="1">סטודנטים!$B$34</definedName>
    <definedName name="grades" localSheetId="1">סטודנטים!$A$1:$K$25</definedName>
    <definedName name="grades">#REF!</definedName>
  </definedNames>
  <calcPr calcId="125725"/>
</workbook>
</file>

<file path=xl/calcChain.xml><?xml version="1.0" encoding="utf-8"?>
<calcChain xmlns="http://schemas.openxmlformats.org/spreadsheetml/2006/main">
  <c r="A43" i="3"/>
  <c r="A42"/>
  <c r="A41"/>
  <c r="A36"/>
  <c r="A35"/>
  <c r="D40"/>
  <c r="Q32" i="4"/>
  <c r="P32"/>
  <c r="N32"/>
  <c r="M32"/>
  <c r="O32" s="1"/>
  <c r="Q31"/>
  <c r="P31"/>
  <c r="N31"/>
  <c r="M31"/>
  <c r="O31" s="1"/>
  <c r="Q30"/>
  <c r="P30"/>
  <c r="N30"/>
  <c r="M30"/>
  <c r="O30" s="1"/>
  <c r="Q29"/>
  <c r="P29"/>
  <c r="N29"/>
  <c r="M29"/>
  <c r="O29" s="1"/>
  <c r="Q28"/>
  <c r="P28"/>
  <c r="N28"/>
  <c r="M28"/>
  <c r="O28" s="1"/>
  <c r="Q27"/>
  <c r="P27"/>
  <c r="N27"/>
  <c r="M27"/>
  <c r="O27" s="1"/>
  <c r="Q26"/>
  <c r="P26"/>
  <c r="N26"/>
  <c r="M26"/>
  <c r="O26" s="1"/>
  <c r="Q25"/>
  <c r="P25"/>
  <c r="N25"/>
  <c r="M25"/>
  <c r="O25" s="1"/>
  <c r="Q24"/>
  <c r="P24"/>
  <c r="N24"/>
  <c r="M24"/>
  <c r="O24" s="1"/>
  <c r="Q23"/>
  <c r="P23"/>
  <c r="N23"/>
  <c r="M23"/>
  <c r="O23" s="1"/>
  <c r="Q22"/>
  <c r="P22"/>
  <c r="N22"/>
  <c r="M22"/>
  <c r="O22" s="1"/>
  <c r="Q21"/>
  <c r="P21"/>
  <c r="N21"/>
  <c r="M21"/>
  <c r="O21" s="1"/>
  <c r="Q20"/>
  <c r="P20"/>
  <c r="N20"/>
  <c r="M20"/>
  <c r="O20" s="1"/>
  <c r="Q19"/>
  <c r="P19"/>
  <c r="N19"/>
  <c r="M19"/>
  <c r="O19" s="1"/>
  <c r="Q18"/>
  <c r="P18"/>
  <c r="N18"/>
  <c r="M18"/>
  <c r="O18" s="1"/>
  <c r="Q17"/>
  <c r="P17"/>
  <c r="N17"/>
  <c r="M17"/>
  <c r="O17" s="1"/>
  <c r="Q16"/>
  <c r="P16"/>
  <c r="N16"/>
  <c r="M16"/>
  <c r="O16" s="1"/>
  <c r="Q15"/>
  <c r="P15"/>
  <c r="N15"/>
  <c r="M15"/>
  <c r="O15" s="1"/>
  <c r="Q14"/>
  <c r="P14"/>
  <c r="N14"/>
  <c r="M14"/>
  <c r="O14" s="1"/>
  <c r="Q13"/>
  <c r="P13"/>
  <c r="N13"/>
  <c r="M13"/>
  <c r="O13" s="1"/>
  <c r="Q12"/>
  <c r="P12"/>
  <c r="N12"/>
  <c r="M12"/>
  <c r="O12" s="1"/>
  <c r="Q11"/>
  <c r="P11"/>
  <c r="N11"/>
  <c r="M11"/>
  <c r="O11" s="1"/>
  <c r="Q10"/>
  <c r="P10"/>
  <c r="N10"/>
  <c r="M10"/>
  <c r="O10" s="1"/>
  <c r="Q9"/>
  <c r="P9"/>
  <c r="N9"/>
  <c r="M9"/>
  <c r="O9" s="1"/>
  <c r="Q8"/>
  <c r="P8"/>
  <c r="N8"/>
  <c r="M8"/>
  <c r="O8" s="1"/>
  <c r="Q7"/>
  <c r="P7"/>
  <c r="N7"/>
  <c r="M7"/>
  <c r="O7" s="1"/>
  <c r="P6"/>
  <c r="N6"/>
  <c r="M6"/>
  <c r="D6"/>
  <c r="Q6" s="1"/>
  <c r="Q5"/>
  <c r="P5"/>
  <c r="N5"/>
  <c r="M5"/>
  <c r="O5" s="1"/>
  <c r="Q4"/>
  <c r="P4"/>
  <c r="N4"/>
  <c r="M4"/>
  <c r="O4" s="1"/>
  <c r="Q3"/>
  <c r="P3"/>
  <c r="N3"/>
  <c r="M3"/>
  <c r="O3" s="1"/>
  <c r="Q2"/>
  <c r="P2"/>
  <c r="N2"/>
  <c r="M2"/>
  <c r="O2" s="1"/>
  <c r="D41" i="3" l="1"/>
  <c r="D42" s="1"/>
  <c r="R26" i="4"/>
  <c r="O6"/>
  <c r="R5"/>
  <c r="R32" l="1"/>
  <c r="R19"/>
  <c r="R24"/>
  <c r="R13"/>
  <c r="R28"/>
  <c r="R22"/>
  <c r="R17"/>
  <c r="R9"/>
  <c r="R29"/>
  <c r="R25"/>
  <c r="R23"/>
  <c r="R21"/>
  <c r="R18"/>
  <c r="R15"/>
  <c r="R10"/>
  <c r="R8"/>
  <c r="R2"/>
  <c r="R4"/>
  <c r="R12"/>
  <c r="R7"/>
  <c r="R27"/>
  <c r="R11"/>
  <c r="R3"/>
  <c r="R6"/>
  <c r="R16"/>
  <c r="R31"/>
  <c r="R14"/>
  <c r="R20"/>
  <c r="R30"/>
</calcChain>
</file>

<file path=xl/sharedStrings.xml><?xml version="1.0" encoding="utf-8"?>
<sst xmlns="http://schemas.openxmlformats.org/spreadsheetml/2006/main" count="233" uniqueCount="128">
  <si>
    <t>שם  משפחה</t>
  </si>
  <si>
    <t>שם פרטי</t>
  </si>
  <si>
    <t>עיר מגורים</t>
  </si>
  <si>
    <t>מתמטיקה</t>
  </si>
  <si>
    <t>סטטיסטיקה</t>
  </si>
  <si>
    <t>מימון</t>
  </si>
  <si>
    <t>חשבונאות</t>
  </si>
  <si>
    <t>כלכלה</t>
  </si>
  <si>
    <t>מחשבים</t>
  </si>
  <si>
    <t>סדנת כתיבה אקדמית</t>
  </si>
  <si>
    <t>אלון</t>
  </si>
  <si>
    <t>גיא</t>
  </si>
  <si>
    <t>חיפה</t>
  </si>
  <si>
    <t>עבר</t>
  </si>
  <si>
    <t>אלפסי</t>
  </si>
  <si>
    <t>נועה</t>
  </si>
  <si>
    <t>חדרה</t>
  </si>
  <si>
    <t>גונן</t>
  </si>
  <si>
    <t>מיכל</t>
  </si>
  <si>
    <t>נתניה</t>
  </si>
  <si>
    <t>אלמוג</t>
  </si>
  <si>
    <t>גילה</t>
  </si>
  <si>
    <t>תל אביב</t>
  </si>
  <si>
    <t>הוד</t>
  </si>
  <si>
    <t>חנה</t>
  </si>
  <si>
    <t>אילת</t>
  </si>
  <si>
    <t>בראון</t>
  </si>
  <si>
    <t>מאיה</t>
  </si>
  <si>
    <t>ראשון לציון</t>
  </si>
  <si>
    <t>בקר</t>
  </si>
  <si>
    <t>עדי</t>
  </si>
  <si>
    <t>ירושלים</t>
  </si>
  <si>
    <t>אשר</t>
  </si>
  <si>
    <t>טל</t>
  </si>
  <si>
    <t>באר שבע</t>
  </si>
  <si>
    <t>יעקבי</t>
  </si>
  <si>
    <t>גדרה</t>
  </si>
  <si>
    <t>כהן</t>
  </si>
  <si>
    <t>דלית</t>
  </si>
  <si>
    <t>מנחם</t>
  </si>
  <si>
    <t>שחר</t>
  </si>
  <si>
    <t>לוי</t>
  </si>
  <si>
    <t>רוני</t>
  </si>
  <si>
    <t>נעה</t>
  </si>
  <si>
    <t>עמית</t>
  </si>
  <si>
    <t>אירית</t>
  </si>
  <si>
    <t>מאיר</t>
  </si>
  <si>
    <t>לימור</t>
  </si>
  <si>
    <t>ניסן</t>
  </si>
  <si>
    <t>דנה</t>
  </si>
  <si>
    <t>ארנס</t>
  </si>
  <si>
    <t>דליה</t>
  </si>
  <si>
    <t>צור</t>
  </si>
  <si>
    <t>צבי</t>
  </si>
  <si>
    <t>חנקין</t>
  </si>
  <si>
    <t>יוסי</t>
  </si>
  <si>
    <t>כתב</t>
  </si>
  <si>
    <t>אודי</t>
  </si>
  <si>
    <t>רונן</t>
  </si>
  <si>
    <t>נדב</t>
  </si>
  <si>
    <t>שמחון</t>
  </si>
  <si>
    <t>נעם</t>
  </si>
  <si>
    <t>תמיר</t>
  </si>
  <si>
    <t>עדו</t>
  </si>
  <si>
    <t>רביד</t>
  </si>
  <si>
    <t>גלי</t>
  </si>
  <si>
    <t>דימונה</t>
  </si>
  <si>
    <t>רז רזניק</t>
  </si>
  <si>
    <t>יפית</t>
  </si>
  <si>
    <t>הרצליה</t>
  </si>
  <si>
    <t>קינן</t>
  </si>
  <si>
    <t>קרן</t>
  </si>
  <si>
    <t>קלמן</t>
  </si>
  <si>
    <t>יעל</t>
  </si>
  <si>
    <t>הרוש</t>
  </si>
  <si>
    <t>דוד</t>
  </si>
  <si>
    <t>מורן</t>
  </si>
  <si>
    <t>חוג</t>
  </si>
  <si>
    <t>מנע"ס</t>
  </si>
  <si>
    <t>משפטים</t>
  </si>
  <si>
    <t>נכשל</t>
  </si>
  <si>
    <t>משכורת</t>
  </si>
  <si>
    <t>צפון</t>
  </si>
  <si>
    <t>מרכז</t>
  </si>
  <si>
    <t>דרום</t>
  </si>
  <si>
    <t>אזור מגורים</t>
  </si>
  <si>
    <t>מצב יחסי לכיתה</t>
  </si>
  <si>
    <t>מעל הממוצע</t>
  </si>
  <si>
    <t>מתחת לממוצע</t>
  </si>
  <si>
    <t>סבסוד נסיעות</t>
  </si>
  <si>
    <t>דרוג לקבלת מלגה</t>
  </si>
  <si>
    <t>הנחה חד פעמית</t>
  </si>
  <si>
    <t>מס הכנסה</t>
  </si>
  <si>
    <t>לא מועמד לקבלת מלגה</t>
  </si>
  <si>
    <t>ב'</t>
  </si>
  <si>
    <t>א'</t>
  </si>
  <si>
    <t>ג'</t>
  </si>
  <si>
    <t>מצטבר</t>
  </si>
  <si>
    <t>אחוז</t>
  </si>
  <si>
    <t>טבלת הנחות לפי שכר</t>
  </si>
  <si>
    <t>משכר (כולל)</t>
  </si>
  <si>
    <t>הנחה</t>
  </si>
  <si>
    <t>טבלה לחישוב מס הכנסה</t>
  </si>
  <si>
    <t>עד שכר (כולל)</t>
  </si>
  <si>
    <t>טבלה לקביעת אזור מגורים</t>
  </si>
  <si>
    <t>עיר</t>
  </si>
  <si>
    <t>אזור</t>
  </si>
  <si>
    <t>טבלה לקביעת סבסוד נסיעות</t>
  </si>
  <si>
    <t>אחר</t>
  </si>
  <si>
    <t>שיעור סבסוד</t>
  </si>
  <si>
    <t>ציון במתמטיקה ובחשבונאות</t>
  </si>
  <si>
    <t>ציון בכלכלה</t>
  </si>
  <si>
    <t>דרוג</t>
  </si>
  <si>
    <t>תנאים</t>
  </si>
  <si>
    <t>או</t>
  </si>
  <si>
    <t>ציון בסדנת כתיבה אקדמית</t>
  </si>
  <si>
    <t>ס"ה</t>
  </si>
  <si>
    <t>ממוצע</t>
  </si>
  <si>
    <t>מינימום</t>
  </si>
  <si>
    <t>מקסימום</t>
  </si>
  <si>
    <t>סטיית תקן</t>
  </si>
  <si>
    <r>
      <rPr>
        <b/>
        <u/>
        <sz val="11"/>
        <rFont val="Arial"/>
        <family val="2"/>
        <scheme val="minor"/>
      </rPr>
      <t>שאלה 6</t>
    </r>
    <r>
      <rPr>
        <b/>
        <sz val="11"/>
        <rFont val="Arial"/>
        <family val="2"/>
        <scheme val="minor"/>
      </rPr>
      <t>: כיצד יושפע ממוצע המס ששילמו הסטודנטים המתגוררים בראשון לציון ובתל אביב (כפי שחושב  בעמודה R), אם שיעור המס על מדרגת המס הראשונה (שכר חודשי עד 1,000 ₪), ינוע בין 0% ל- 15% בקפיצות של 1% ומדרגת המס הראשונה תנוע בין 100 ₪ ל-1,000 ₪ בקפיצות של 100 ₪.</t>
    </r>
  </si>
  <si>
    <r>
      <rPr>
        <b/>
        <u/>
        <sz val="11"/>
        <rFont val="Arial"/>
        <family val="2"/>
        <scheme val="minor"/>
      </rPr>
      <t xml:space="preserve">שאלה 5: </t>
    </r>
    <r>
      <rPr>
        <b/>
        <sz val="11"/>
        <rFont val="Arial"/>
        <family val="2"/>
        <scheme val="minor"/>
      </rPr>
      <t>כיצד יושפע ממוצע ההנחות (שחושבו בעמודה Q) שינתנו לסטודנטים ששם משפחתם הוא כהן, אם ההנחה לסטודנט ששכרו החודשי מעל 4,501 ₪ תנוע בין 10 ₪ ל- 100 ₪ בקפיצות של 10 ₪.</t>
    </r>
  </si>
  <si>
    <r>
      <t xml:space="preserve">שאלה 4: </t>
    </r>
    <r>
      <rPr>
        <b/>
        <sz val="11"/>
        <rFont val="Arial"/>
        <family val="2"/>
        <scheme val="minor"/>
      </rPr>
      <t>כיצד יושפע ממוצע המס ששילמו הסטודנטים המתגוררים בראשון לציון ובתל אביב (כפי שחושב  בעמודה R), אם שיעור המס על מדרגת המס השניה (שכר חודשי בין 1,001 ₪ ל- 3,000 ש"ח), ינוע בין 1% ל- 15% בקפיצות של 2%.</t>
    </r>
  </si>
  <si>
    <r>
      <rPr>
        <b/>
        <u/>
        <sz val="11"/>
        <rFont val="Arial"/>
        <family val="2"/>
        <scheme val="minor"/>
      </rPr>
      <t xml:space="preserve">שאלה 3: </t>
    </r>
    <r>
      <rPr>
        <b/>
        <sz val="11"/>
        <rFont val="Arial"/>
        <family val="2"/>
        <scheme val="minor"/>
      </rPr>
      <t xml:space="preserve">ניתוח רגישות לסה"כ ההנחה (כפי שחושב בעמודה Q) שתקבל הסטודנטית בראון מאיה </t>
    </r>
  </si>
  <si>
    <r>
      <t xml:space="preserve">שאלה 2: </t>
    </r>
    <r>
      <rPr>
        <b/>
        <sz val="11"/>
        <rFont val="Arial"/>
        <family val="2"/>
        <scheme val="minor"/>
      </rPr>
      <t>ניתוח רגישות להנחות כפונקציה של שינוי בהנחה של בעלי הכנסה של 1,101-4,500 ₪</t>
    </r>
  </si>
  <si>
    <r>
      <rPr>
        <b/>
        <u/>
        <sz val="11"/>
        <rFont val="Arial"/>
        <family val="2"/>
        <scheme val="minor"/>
      </rPr>
      <t>שאלה 1:</t>
    </r>
    <r>
      <rPr>
        <b/>
        <sz val="11"/>
        <rFont val="Arial"/>
        <family val="2"/>
        <scheme val="minor"/>
      </rPr>
      <t xml:space="preserve"> נתונים סטטיסטיים לגבי ההנחות</t>
    </r>
  </si>
  <si>
    <r>
      <rPr>
        <b/>
        <u/>
        <sz val="11"/>
        <rFont val="Arial"/>
        <family val="2"/>
        <scheme val="minor"/>
      </rPr>
      <t>שאלה 7:</t>
    </r>
    <r>
      <rPr>
        <b/>
        <sz val="11"/>
        <rFont val="Arial"/>
        <family val="2"/>
        <scheme val="minor"/>
      </rPr>
      <t xml:space="preserve"> כיצד יושפע ממוצע המס שמשלמים כל הסטודנטים אשר ממוצע ציוניהם הוא בין 60 ל – 80 (כולל) ואשר לא שייכים למשפחת כהן אם מדרגת המס האחרונה תנוע בין שכר חודשי של 5,500 ₪ לשכר חודשי של 15,500 ₪ (כולל) בקפיצות של 100 ₪, ושיעור המס של המדרגה האחרונה ינוע בין 29% ל- 35% בקפיצות של 1%.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</si>
</sst>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%"/>
    <numFmt numFmtId="165" formatCode="&quot;₪&quot;\ #,##0"/>
    <numFmt numFmtId="166" formatCode="&quot;₪&quot;\ #,##0.00"/>
    <numFmt numFmtId="167" formatCode="#,##0.00_ ;[Red]\-#,##0.00\ "/>
    <numFmt numFmtId="169" formatCode="#,##0_ ;[Red]\-#,##0\ "/>
  </numFmts>
  <fonts count="8">
    <font>
      <sz val="11"/>
      <name val="David"/>
      <charset val="177"/>
    </font>
    <font>
      <sz val="1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b/>
      <sz val="11"/>
      <color indexed="10"/>
      <name val="Arial"/>
      <family val="2"/>
      <scheme val="minor"/>
    </font>
    <font>
      <b/>
      <u/>
      <sz val="11"/>
      <name val="Arial"/>
      <family val="2"/>
      <scheme val="minor"/>
    </font>
    <font>
      <sz val="1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167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9" fontId="2" fillId="0" borderId="0" xfId="0" applyNumberFormat="1" applyFont="1"/>
    <xf numFmtId="167" fontId="2" fillId="0" borderId="0" xfId="2" applyNumberFormat="1" applyFont="1"/>
    <xf numFmtId="169" fontId="2" fillId="0" borderId="0" xfId="0" applyNumberFormat="1" applyFont="1"/>
    <xf numFmtId="169" fontId="2" fillId="0" borderId="0" xfId="2" applyNumberFormat="1" applyFont="1"/>
    <xf numFmtId="9" fontId="2" fillId="0" borderId="1" xfId="1" applyFont="1" applyBorder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167" fontId="6" fillId="2" borderId="0" xfId="0" applyNumberFormat="1" applyFont="1" applyFill="1" applyAlignment="1">
      <alignment horizontal="right" wrapText="1" readingOrder="2"/>
    </xf>
    <xf numFmtId="0" fontId="3" fillId="2" borderId="0" xfId="0" applyFont="1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rightToLeft="1" workbookViewId="0">
      <selection sqref="A1:B1"/>
    </sheetView>
  </sheetViews>
  <sheetFormatPr defaultRowHeight="14.25"/>
  <cols>
    <col min="1" max="1" width="13.28515625" style="1" bestFit="1" customWidth="1"/>
    <col min="2" max="2" width="13.42578125" style="1" bestFit="1" customWidth="1"/>
    <col min="3" max="3" width="12.7109375" style="1" bestFit="1" customWidth="1"/>
    <col min="4" max="16384" width="9.140625" style="1"/>
  </cols>
  <sheetData>
    <row r="1" spans="1:2" ht="15">
      <c r="A1" s="17" t="s">
        <v>104</v>
      </c>
      <c r="B1" s="17"/>
    </row>
    <row r="2" spans="1:2" ht="15">
      <c r="A2" s="11" t="s">
        <v>105</v>
      </c>
      <c r="B2" s="11" t="s">
        <v>106</v>
      </c>
    </row>
    <row r="3" spans="1:2">
      <c r="A3" s="2" t="s">
        <v>12</v>
      </c>
      <c r="B3" s="18" t="s">
        <v>82</v>
      </c>
    </row>
    <row r="4" spans="1:2">
      <c r="A4" s="2" t="s">
        <v>16</v>
      </c>
      <c r="B4" s="18"/>
    </row>
    <row r="5" spans="1:2">
      <c r="A5" s="2" t="s">
        <v>19</v>
      </c>
      <c r="B5" s="18"/>
    </row>
    <row r="6" spans="1:2">
      <c r="A6" s="2" t="s">
        <v>22</v>
      </c>
      <c r="B6" s="18" t="s">
        <v>83</v>
      </c>
    </row>
    <row r="7" spans="1:2">
      <c r="A7" s="2" t="s">
        <v>28</v>
      </c>
      <c r="B7" s="18"/>
    </row>
    <row r="8" spans="1:2">
      <c r="A8" s="2" t="s">
        <v>31</v>
      </c>
      <c r="B8" s="18"/>
    </row>
    <row r="9" spans="1:2">
      <c r="A9" s="2" t="s">
        <v>69</v>
      </c>
      <c r="B9" s="18"/>
    </row>
    <row r="10" spans="1:2">
      <c r="A10" s="2" t="s">
        <v>108</v>
      </c>
      <c r="B10" s="12" t="s">
        <v>84</v>
      </c>
    </row>
    <row r="12" spans="1:2" ht="15">
      <c r="A12" s="17" t="s">
        <v>86</v>
      </c>
      <c r="B12" s="17"/>
    </row>
    <row r="13" spans="1:2">
      <c r="A13" s="2" t="s">
        <v>87</v>
      </c>
      <c r="B13" s="2"/>
    </row>
    <row r="14" spans="1:2">
      <c r="A14" s="2" t="s">
        <v>88</v>
      </c>
      <c r="B14" s="2"/>
    </row>
    <row r="16" spans="1:2" ht="15">
      <c r="A16" s="17" t="s">
        <v>107</v>
      </c>
      <c r="B16" s="17"/>
    </row>
    <row r="17" spans="1:8" ht="15">
      <c r="A17" s="8" t="s">
        <v>85</v>
      </c>
      <c r="B17" s="8" t="s">
        <v>109</v>
      </c>
    </row>
    <row r="18" spans="1:8">
      <c r="A18" s="2" t="s">
        <v>82</v>
      </c>
      <c r="B18" s="21">
        <v>4.0000000000000001E-3</v>
      </c>
    </row>
    <row r="19" spans="1:8">
      <c r="A19" s="2" t="s">
        <v>84</v>
      </c>
      <c r="B19" s="22"/>
    </row>
    <row r="20" spans="1:8">
      <c r="A20" s="2" t="s">
        <v>108</v>
      </c>
      <c r="B20" s="13">
        <v>1E-3</v>
      </c>
    </row>
    <row r="22" spans="1:8" ht="15">
      <c r="A22" s="17" t="s">
        <v>90</v>
      </c>
      <c r="B22" s="17"/>
      <c r="C22" s="17"/>
      <c r="D22" s="17"/>
    </row>
    <row r="23" spans="1:8" ht="15">
      <c r="A23" s="17" t="s">
        <v>113</v>
      </c>
      <c r="B23" s="17"/>
      <c r="C23" s="17"/>
      <c r="D23" s="8" t="s">
        <v>112</v>
      </c>
      <c r="E23" s="14"/>
      <c r="F23" s="14"/>
    </row>
    <row r="24" spans="1:8">
      <c r="A24" s="19" t="s">
        <v>115</v>
      </c>
      <c r="B24" s="20"/>
      <c r="C24" s="2" t="s">
        <v>13</v>
      </c>
      <c r="D24" s="2"/>
    </row>
    <row r="25" spans="1:8">
      <c r="A25" s="19" t="s">
        <v>110</v>
      </c>
      <c r="B25" s="20"/>
      <c r="C25" s="2">
        <v>87</v>
      </c>
      <c r="D25" s="18" t="s">
        <v>95</v>
      </c>
    </row>
    <row r="26" spans="1:8">
      <c r="A26" s="19" t="s">
        <v>111</v>
      </c>
      <c r="B26" s="20"/>
      <c r="C26" s="2">
        <v>85</v>
      </c>
      <c r="D26" s="18"/>
    </row>
    <row r="27" spans="1:8">
      <c r="A27" s="2" t="s">
        <v>2</v>
      </c>
      <c r="B27" s="2" t="s">
        <v>12</v>
      </c>
      <c r="C27" s="2"/>
      <c r="D27" s="18" t="s">
        <v>94</v>
      </c>
    </row>
    <row r="28" spans="1:8">
      <c r="A28" s="2" t="s">
        <v>114</v>
      </c>
      <c r="B28" s="2" t="s">
        <v>25</v>
      </c>
      <c r="C28" s="2"/>
      <c r="D28" s="18"/>
    </row>
    <row r="29" spans="1:8">
      <c r="A29" s="2" t="s">
        <v>108</v>
      </c>
      <c r="B29" s="2"/>
      <c r="C29" s="2"/>
      <c r="D29" s="12" t="s">
        <v>96</v>
      </c>
    </row>
    <row r="30" spans="1:8" ht="15">
      <c r="A30" s="2" t="s">
        <v>93</v>
      </c>
      <c r="B30" s="2"/>
      <c r="C30" s="2"/>
      <c r="D30" s="2"/>
      <c r="H30" s="15"/>
    </row>
    <row r="32" spans="1:8" ht="15">
      <c r="A32" s="17" t="s">
        <v>99</v>
      </c>
      <c r="B32" s="17"/>
      <c r="C32" s="17"/>
    </row>
    <row r="33" spans="1:8" ht="15">
      <c r="A33" s="8" t="s">
        <v>100</v>
      </c>
      <c r="B33" s="8" t="s">
        <v>103</v>
      </c>
      <c r="C33" s="8" t="s">
        <v>101</v>
      </c>
    </row>
    <row r="34" spans="1:8">
      <c r="A34" s="2">
        <v>0</v>
      </c>
      <c r="B34" s="2">
        <v>1100</v>
      </c>
      <c r="C34" s="2">
        <v>150</v>
      </c>
    </row>
    <row r="35" spans="1:8">
      <c r="A35" s="2">
        <f>B34+1</f>
        <v>1101</v>
      </c>
      <c r="B35" s="2">
        <v>4500</v>
      </c>
      <c r="C35" s="2">
        <v>120</v>
      </c>
    </row>
    <row r="36" spans="1:8">
      <c r="A36" s="2">
        <f>B35+1</f>
        <v>4501</v>
      </c>
      <c r="B36" s="2"/>
      <c r="C36" s="2">
        <v>85</v>
      </c>
    </row>
    <row r="38" spans="1:8" ht="15">
      <c r="A38" s="17" t="s">
        <v>102</v>
      </c>
      <c r="B38" s="17"/>
      <c r="C38" s="17"/>
      <c r="D38" s="17"/>
    </row>
    <row r="39" spans="1:8" ht="15">
      <c r="A39" s="8" t="s">
        <v>100</v>
      </c>
      <c r="B39" s="8" t="s">
        <v>103</v>
      </c>
      <c r="C39" s="9" t="s">
        <v>98</v>
      </c>
      <c r="D39" s="9" t="s">
        <v>97</v>
      </c>
    </row>
    <row r="40" spans="1:8" ht="15">
      <c r="A40" s="2">
        <v>0</v>
      </c>
      <c r="B40" s="2">
        <v>1000</v>
      </c>
      <c r="C40" s="27">
        <v>0</v>
      </c>
      <c r="D40" s="2">
        <f>C40*B40</f>
        <v>0</v>
      </c>
      <c r="H40" s="15"/>
    </row>
    <row r="41" spans="1:8">
      <c r="A41" s="2">
        <f>B40+1</f>
        <v>1001</v>
      </c>
      <c r="B41" s="2">
        <v>3000</v>
      </c>
      <c r="C41" s="10">
        <v>0.15</v>
      </c>
      <c r="D41" s="2">
        <f>D40+(B41-B40)*C41</f>
        <v>300</v>
      </c>
    </row>
    <row r="42" spans="1:8">
      <c r="A42" s="2">
        <f t="shared" ref="A42:A43" si="0">B41+1</f>
        <v>3001</v>
      </c>
      <c r="B42" s="2">
        <v>5500</v>
      </c>
      <c r="C42" s="10">
        <v>0.28000000000000003</v>
      </c>
      <c r="D42" s="2">
        <f>D41+(B42-B41)*C42</f>
        <v>1000.0000000000001</v>
      </c>
    </row>
    <row r="43" spans="1:8">
      <c r="A43" s="2">
        <f t="shared" si="0"/>
        <v>5501</v>
      </c>
      <c r="B43" s="2"/>
      <c r="C43" s="10">
        <v>0.3</v>
      </c>
      <c r="D43" s="2"/>
    </row>
    <row r="45" spans="1:8" ht="15">
      <c r="A45" s="31" t="s">
        <v>126</v>
      </c>
      <c r="B45" s="31"/>
      <c r="C45" s="31"/>
      <c r="D45" s="31"/>
      <c r="E45" s="31"/>
      <c r="F45" s="31"/>
    </row>
    <row r="46" spans="1:8">
      <c r="B46" s="1" t="s">
        <v>116</v>
      </c>
      <c r="C46" s="1" t="s">
        <v>117</v>
      </c>
      <c r="D46" s="1" t="s">
        <v>118</v>
      </c>
      <c r="E46" s="1" t="s">
        <v>119</v>
      </c>
      <c r="F46" s="1" t="s">
        <v>120</v>
      </c>
    </row>
    <row r="47" spans="1:8" s="16" customFormat="1"/>
    <row r="48" spans="1:8" s="16" customFormat="1"/>
    <row r="49" spans="1:16" s="16" customFormat="1" ht="15">
      <c r="A49" s="30" t="s">
        <v>125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16" customFormat="1"/>
    <row r="51" spans="1:16">
      <c r="B51" s="16"/>
      <c r="C51" s="16"/>
      <c r="D51" s="16"/>
      <c r="E51" s="16"/>
      <c r="F51" s="16"/>
    </row>
    <row r="52" spans="1:16">
      <c r="B52" s="16"/>
      <c r="C52" s="16"/>
      <c r="D52" s="16"/>
      <c r="E52" s="16"/>
      <c r="F52" s="16"/>
    </row>
    <row r="53" spans="1:16">
      <c r="B53" s="16"/>
      <c r="C53" s="16"/>
      <c r="D53" s="16"/>
      <c r="E53" s="16"/>
      <c r="F53" s="16"/>
    </row>
    <row r="54" spans="1:16">
      <c r="B54" s="16"/>
      <c r="C54" s="16"/>
      <c r="D54" s="16"/>
      <c r="E54" s="16"/>
      <c r="F54" s="16"/>
    </row>
    <row r="55" spans="1:16">
      <c r="B55" s="16"/>
      <c r="C55" s="16"/>
      <c r="D55" s="16"/>
      <c r="E55" s="16"/>
      <c r="F55" s="16"/>
    </row>
    <row r="56" spans="1:16">
      <c r="B56" s="16"/>
      <c r="C56" s="16"/>
      <c r="D56" s="16"/>
      <c r="E56" s="16"/>
      <c r="F56" s="16"/>
    </row>
    <row r="57" spans="1:16">
      <c r="B57" s="16"/>
      <c r="C57" s="16"/>
      <c r="D57" s="16"/>
      <c r="E57" s="16"/>
      <c r="F57" s="16"/>
    </row>
    <row r="58" spans="1:16">
      <c r="B58" s="16"/>
      <c r="C58" s="16"/>
      <c r="D58" s="16"/>
      <c r="E58" s="16"/>
      <c r="F58" s="16"/>
    </row>
    <row r="59" spans="1:16">
      <c r="B59" s="16"/>
      <c r="C59" s="16"/>
      <c r="D59" s="16"/>
      <c r="E59" s="16"/>
      <c r="F59" s="16"/>
    </row>
    <row r="60" spans="1:16">
      <c r="B60" s="16"/>
      <c r="C60" s="16"/>
      <c r="D60" s="16"/>
      <c r="E60" s="16"/>
      <c r="F60" s="16"/>
    </row>
    <row r="61" spans="1:16">
      <c r="B61" s="16"/>
      <c r="C61" s="16"/>
      <c r="D61" s="16"/>
      <c r="E61" s="16"/>
      <c r="F61" s="16"/>
    </row>
    <row r="62" spans="1:16">
      <c r="B62" s="16"/>
      <c r="C62" s="16"/>
      <c r="D62" s="16"/>
      <c r="E62" s="16"/>
      <c r="F62" s="16"/>
    </row>
    <row r="63" spans="1:16">
      <c r="B63" s="16"/>
      <c r="C63" s="16"/>
      <c r="D63" s="16"/>
      <c r="E63" s="16"/>
      <c r="F63" s="16"/>
    </row>
    <row r="64" spans="1:16">
      <c r="B64" s="16"/>
      <c r="C64" s="16"/>
      <c r="D64" s="16"/>
      <c r="E64" s="16"/>
      <c r="F64" s="16"/>
    </row>
    <row r="66" spans="1:16" ht="15">
      <c r="A66" s="28" t="s">
        <v>124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ht="15">
      <c r="A67" s="6"/>
      <c r="B67" s="6"/>
    </row>
    <row r="77" spans="1:16" ht="29.25" customHeight="1">
      <c r="A77" s="29" t="s">
        <v>123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5">
      <c r="A78" s="6"/>
    </row>
    <row r="81" spans="1:16">
      <c r="B81" s="24"/>
    </row>
    <row r="82" spans="1:16">
      <c r="A82" s="23"/>
      <c r="B82" s="16"/>
    </row>
    <row r="83" spans="1:16">
      <c r="A83" s="23"/>
      <c r="B83" s="16"/>
    </row>
    <row r="84" spans="1:16">
      <c r="A84" s="23"/>
      <c r="B84" s="16"/>
    </row>
    <row r="85" spans="1:16">
      <c r="A85" s="23"/>
      <c r="B85" s="16"/>
    </row>
    <row r="86" spans="1:16">
      <c r="A86" s="23"/>
      <c r="B86" s="16"/>
    </row>
    <row r="87" spans="1:16">
      <c r="A87" s="23"/>
      <c r="B87" s="16"/>
    </row>
    <row r="88" spans="1:16">
      <c r="A88" s="23"/>
      <c r="B88" s="16"/>
    </row>
    <row r="89" spans="1:16">
      <c r="A89" s="23"/>
      <c r="B89" s="16"/>
    </row>
    <row r="91" spans="1:16" ht="30.75" customHeight="1">
      <c r="A91" s="28" t="s">
        <v>122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">
      <c r="A92" s="6"/>
    </row>
    <row r="94" spans="1:16">
      <c r="B94" s="16"/>
    </row>
    <row r="95" spans="1:16">
      <c r="B95" s="16"/>
    </row>
    <row r="96" spans="1:16">
      <c r="B96" s="16"/>
    </row>
    <row r="97" spans="1:16">
      <c r="B97" s="16"/>
    </row>
    <row r="98" spans="1:16">
      <c r="B98" s="16"/>
    </row>
    <row r="99" spans="1:16">
      <c r="B99" s="16"/>
    </row>
    <row r="100" spans="1:16">
      <c r="B100" s="16"/>
    </row>
    <row r="101" spans="1:16">
      <c r="B101" s="16"/>
    </row>
    <row r="102" spans="1:16">
      <c r="B102" s="16"/>
    </row>
    <row r="103" spans="1:16">
      <c r="B103" s="16"/>
    </row>
    <row r="104" spans="1:16">
      <c r="B104" s="16"/>
    </row>
    <row r="106" spans="1:16" ht="31.5" customHeight="1">
      <c r="A106" s="28" t="s">
        <v>121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ht="15">
      <c r="A107" s="6"/>
    </row>
    <row r="110" spans="1:16">
      <c r="A110" s="26"/>
    </row>
    <row r="111" spans="1:16">
      <c r="A111" s="23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6">
      <c r="A112" s="23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6">
      <c r="A113" s="23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6">
      <c r="A114" s="23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6">
      <c r="A115" s="23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6">
      <c r="A116" s="23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6">
      <c r="A117" s="23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6">
      <c r="A118" s="23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6">
      <c r="A119" s="23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6">
      <c r="A120" s="23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6">
      <c r="A121" s="23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6">
      <c r="A122" s="23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6">
      <c r="A123" s="23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6">
      <c r="A124" s="23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6">
      <c r="A125" s="23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6">
      <c r="A126" s="23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8" spans="1:16" ht="29.25" customHeight="1">
      <c r="A128" s="28" t="s">
        <v>127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2" ht="15">
      <c r="A129" s="6"/>
      <c r="B129" s="6"/>
    </row>
    <row r="131" spans="1:1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>
      <c r="A132" s="23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>
      <c r="A133" s="23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>
      <c r="A134" s="23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>
      <c r="A135" s="23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>
      <c r="A136" s="23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>
      <c r="A137" s="23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>
      <c r="A138" s="23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</sheetData>
  <mergeCells count="22">
    <mergeCell ref="A45:F45"/>
    <mergeCell ref="A128:P128"/>
    <mergeCell ref="A106:P106"/>
    <mergeCell ref="A91:P91"/>
    <mergeCell ref="A77:P77"/>
    <mergeCell ref="A66:P66"/>
    <mergeCell ref="A49:P49"/>
    <mergeCell ref="A32:C32"/>
    <mergeCell ref="A1:B1"/>
    <mergeCell ref="A12:B12"/>
    <mergeCell ref="A16:B16"/>
    <mergeCell ref="B18:B19"/>
    <mergeCell ref="B3:B5"/>
    <mergeCell ref="B6:B9"/>
    <mergeCell ref="A38:D38"/>
    <mergeCell ref="A23:C23"/>
    <mergeCell ref="A22:D22"/>
    <mergeCell ref="D27:D28"/>
    <mergeCell ref="D25:D26"/>
    <mergeCell ref="A24:B24"/>
    <mergeCell ref="A25:B25"/>
    <mergeCell ref="A26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rightToLeft="1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4.25"/>
  <cols>
    <col min="1" max="1" width="7.85546875" style="1" bestFit="1" customWidth="1"/>
    <col min="2" max="2" width="7.5703125" style="1" customWidth="1"/>
    <col min="3" max="3" width="9.42578125" style="1" bestFit="1" customWidth="1"/>
    <col min="4" max="4" width="8.42578125" style="1" bestFit="1" customWidth="1"/>
    <col min="5" max="5" width="7.85546875" style="1" bestFit="1" customWidth="1"/>
    <col min="6" max="6" width="9.5703125" style="1" bestFit="1" customWidth="1"/>
    <col min="7" max="7" width="12.140625" style="1" bestFit="1" customWidth="1"/>
    <col min="8" max="8" width="5.28515625" style="1" bestFit="1" customWidth="1"/>
    <col min="9" max="9" width="10" style="1" customWidth="1"/>
    <col min="10" max="10" width="6.28515625" style="1" bestFit="1" customWidth="1"/>
    <col min="11" max="11" width="8.42578125" style="1" bestFit="1" customWidth="1"/>
    <col min="12" max="12" width="8" style="1" bestFit="1" customWidth="1"/>
    <col min="13" max="13" width="6.85546875" style="1" bestFit="1" customWidth="1"/>
    <col min="14" max="14" width="13.28515625" style="1" bestFit="1" customWidth="1"/>
    <col min="15" max="15" width="8.42578125" style="1" bestFit="1" customWidth="1"/>
    <col min="16" max="16" width="20.5703125" style="1" bestFit="1" customWidth="1"/>
    <col min="17" max="17" width="9.5703125" style="1" bestFit="1" customWidth="1"/>
    <col min="18" max="18" width="11.28515625" style="1" bestFit="1" customWidth="1"/>
    <col min="19" max="16384" width="9.140625" style="1"/>
  </cols>
  <sheetData>
    <row r="1" spans="1:18" s="7" customFormat="1" ht="45">
      <c r="A1" s="6" t="s">
        <v>0</v>
      </c>
      <c r="B1" s="6" t="s">
        <v>1</v>
      </c>
      <c r="C1" s="6" t="s">
        <v>2</v>
      </c>
      <c r="D1" s="6" t="s">
        <v>81</v>
      </c>
      <c r="E1" s="6" t="s">
        <v>77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85</v>
      </c>
      <c r="N1" s="6" t="s">
        <v>86</v>
      </c>
      <c r="O1" s="6" t="s">
        <v>89</v>
      </c>
      <c r="P1" s="6" t="s">
        <v>90</v>
      </c>
      <c r="Q1" s="6" t="s">
        <v>91</v>
      </c>
      <c r="R1" s="6" t="s">
        <v>92</v>
      </c>
    </row>
    <row r="2" spans="1:18">
      <c r="A2" s="1" t="s">
        <v>10</v>
      </c>
      <c r="B2" s="1" t="s">
        <v>11</v>
      </c>
      <c r="C2" s="1" t="s">
        <v>12</v>
      </c>
      <c r="D2" s="4">
        <v>6698</v>
      </c>
      <c r="E2" s="1" t="s">
        <v>78</v>
      </c>
      <c r="F2" s="1">
        <v>37</v>
      </c>
      <c r="G2" s="1">
        <v>100</v>
      </c>
      <c r="H2" s="1">
        <v>94</v>
      </c>
      <c r="I2" s="1">
        <v>59</v>
      </c>
      <c r="J2" s="1">
        <v>45</v>
      </c>
      <c r="K2" s="1">
        <v>99</v>
      </c>
      <c r="L2" s="1" t="s">
        <v>13</v>
      </c>
      <c r="M2" s="1" t="str">
        <f>IF(OR(C2='נתוני עזר וחישובים'!$A$3,C2='נתוני עזר וחישובים'!$A$4,C2='נתוני עזר וחישובים'!$A$5),'נתוני עזר וחישובים'!$B$3,IF(OR(C2='נתוני עזר וחישובים'!$A$6,C2='נתוני עזר וחישובים'!$A$7,C2='נתוני עזר וחישובים'!$A$8,C2='נתוני עזר וחישובים'!$A$9),'נתוני עזר וחישובים'!$B$6,'נתוני עזר וחישובים'!$B$10))</f>
        <v>צפון</v>
      </c>
      <c r="N2" s="1" t="str">
        <f>IF(AVERAGE(F2:K2)&gt;AVERAGE($F$2:$K$32),'נתוני עזר וחישובים'!$A$13,'נתוני עזר וחישובים'!$A$14)</f>
        <v>מתחת לממוצע</v>
      </c>
      <c r="O2" s="5">
        <f>IF(OR(M2='נתוני עזר וחישובים'!$A$18,M2='נתוני עזר וחישובים'!$A$19),'נתוני עזר וחישובים'!$B$18,'נתוני עזר וחישובים'!$B$20)*D2</f>
        <v>26.792000000000002</v>
      </c>
      <c r="P2" s="1" t="str">
        <f>IF(L2='נתוני עזר וחישובים'!$C$24,IF(OR(AND(F2&gt;'נתוני עזר וחישובים'!$C$25,I2&gt;'נתוני עזר וחישובים'!$C$25),J2&gt;'נתוני עזר וחישובים'!$C$26),'נתוני עזר וחישובים'!$D$25,IF(OR(C2='נתוני עזר וחישובים'!$B$27,C2='נתוני עזר וחישובים'!$B$28),'נתוני עזר וחישובים'!$D$27,'נתוני עזר וחישובים'!$D$29)),'נתוני עזר וחישובים'!$A$30)</f>
        <v>ב'</v>
      </c>
      <c r="Q2" s="5">
        <f>IF(D2&lt;='נתוני עזר וחישובים'!$B$34,'נתוני עזר וחישובים'!$C$34,IF(D2&lt;='נתוני עזר וחישובים'!$B$35,'נתוני עזר וחישובים'!$C$35,'נתוני עזר וחישובים'!$C$36))</f>
        <v>85</v>
      </c>
      <c r="R2" s="5">
        <f>IF(D2&lt;'נתוני עזר וחישובים'!$B$40,'נתוני עזר וחישובים'!$C$40,IF(D2&lt;'נתוני עזר וחישובים'!$B$41,'נתוני עזר וחישובים'!$D$40+'נתוני עזר וחישובים'!$C$41*(D2-'נתוני עזר וחישובים'!$B$40),IF(D2&lt;'נתוני עזר וחישובים'!$B$42,'נתוני עזר וחישובים'!$D$41+'נתוני עזר וחישובים'!$C$42*(D2-'נתוני עזר וחישובים'!$B$41),'נתוני עזר וחישובים'!$D$42+'נתוני עזר וחישובים'!$C$43*(D2-'נתוני עזר וחישובים'!$B$42))))</f>
        <v>1359.4</v>
      </c>
    </row>
    <row r="3" spans="1:18">
      <c r="A3" s="1" t="s">
        <v>14</v>
      </c>
      <c r="B3" s="1" t="s">
        <v>15</v>
      </c>
      <c r="C3" s="1" t="s">
        <v>16</v>
      </c>
      <c r="D3" s="4">
        <v>7031</v>
      </c>
      <c r="E3" s="1" t="s">
        <v>7</v>
      </c>
      <c r="F3" s="1">
        <v>65</v>
      </c>
      <c r="G3" s="1">
        <v>93</v>
      </c>
      <c r="H3" s="1">
        <v>84</v>
      </c>
      <c r="I3" s="1">
        <v>52</v>
      </c>
      <c r="J3" s="1">
        <v>75</v>
      </c>
      <c r="K3" s="1">
        <v>26</v>
      </c>
      <c r="L3" s="1" t="s">
        <v>80</v>
      </c>
      <c r="M3" s="1" t="str">
        <f>IF(OR(C3='נתוני עזר וחישובים'!$A$3,C3='נתוני עזר וחישובים'!$A$4,C3='נתוני עזר וחישובים'!$A$5),'נתוני עזר וחישובים'!$B$3,IF(OR(C3='נתוני עזר וחישובים'!$A$6,C3='נתוני עזר וחישובים'!$A$7,C3='נתוני עזר וחישובים'!$A$8,C3='נתוני עזר וחישובים'!$A$9),'נתוני עזר וחישובים'!$B$6,'נתוני עזר וחישובים'!$B$10))</f>
        <v>צפון</v>
      </c>
      <c r="N3" s="1" t="str">
        <f>IF(AVERAGE(F3:K3)&gt;AVERAGE($F$2:$K$32),'נתוני עזר וחישובים'!$A$13,'נתוני עזר וחישובים'!$A$14)</f>
        <v>מתחת לממוצע</v>
      </c>
      <c r="O3" s="5">
        <f>IF(OR(M3='נתוני עזר וחישובים'!$A$18,M3='נתוני עזר וחישובים'!$A$19),'נתוני עזר וחישובים'!$B$18,'נתוני עזר וחישובים'!$B$20)*D3</f>
        <v>28.124000000000002</v>
      </c>
      <c r="P3" s="1" t="str">
        <f>IF(L3='נתוני עזר וחישובים'!$C$24,IF(OR(AND(F3&gt;'נתוני עזר וחישובים'!$C$25,I3&gt;'נתוני עזר וחישובים'!$C$25),J3&gt;'נתוני עזר וחישובים'!$C$26),'נתוני עזר וחישובים'!$D$25,IF(OR(C3='נתוני עזר וחישובים'!$B$27,C3='נתוני עזר וחישובים'!$B$28),'נתוני עזר וחישובים'!$D$27,'נתוני עזר וחישובים'!$D$29)),'נתוני עזר וחישובים'!$A$30)</f>
        <v>לא מועמד לקבלת מלגה</v>
      </c>
      <c r="Q3" s="5">
        <f>IF(D3&lt;='נתוני עזר וחישובים'!$B$34,'נתוני עזר וחישובים'!$C$34,IF(D3&lt;='נתוני עזר וחישובים'!$B$35,'נתוני עזר וחישובים'!$C$35,'נתוני עזר וחישובים'!$C$36))</f>
        <v>85</v>
      </c>
      <c r="R3" s="5">
        <f>IF(D3&lt;'נתוני עזר וחישובים'!$B$40,'נתוני עזר וחישובים'!$C$40,IF(D3&lt;'נתוני עזר וחישובים'!$B$41,'נתוני עזר וחישובים'!$D$40+'נתוני עזר וחישובים'!$C$41*(D3-'נתוני עזר וחישובים'!$B$40),IF(D3&lt;'נתוני עזר וחישובים'!$B$42,'נתוני עזר וחישובים'!$D$41+'נתוני עזר וחישובים'!$C$42*(D3-'נתוני עזר וחישובים'!$B$41),'נתוני עזר וחישובים'!$D$42+'נתוני עזר וחישובים'!$C$43*(D3-'נתוני עזר וחישובים'!$B$42))))</f>
        <v>1459.3000000000002</v>
      </c>
    </row>
    <row r="4" spans="1:18">
      <c r="A4" s="1" t="s">
        <v>17</v>
      </c>
      <c r="B4" s="1" t="s">
        <v>18</v>
      </c>
      <c r="C4" s="1" t="s">
        <v>19</v>
      </c>
      <c r="D4" s="4">
        <v>6369</v>
      </c>
      <c r="E4" s="1" t="s">
        <v>79</v>
      </c>
      <c r="F4" s="1">
        <v>94</v>
      </c>
      <c r="G4" s="1">
        <v>82</v>
      </c>
      <c r="H4" s="1">
        <v>80</v>
      </c>
      <c r="I4" s="1">
        <v>23</v>
      </c>
      <c r="J4" s="1">
        <v>100</v>
      </c>
      <c r="K4" s="1">
        <v>70</v>
      </c>
      <c r="L4" s="1" t="s">
        <v>80</v>
      </c>
      <c r="M4" s="1" t="str">
        <f>IF(OR(C4='נתוני עזר וחישובים'!$A$3,C4='נתוני עזר וחישובים'!$A$4,C4='נתוני עזר וחישובים'!$A$5),'נתוני עזר וחישובים'!$B$3,IF(OR(C4='נתוני עזר וחישובים'!$A$6,C4='נתוני עזר וחישובים'!$A$7,C4='נתוני עזר וחישובים'!$A$8,C4='נתוני עזר וחישובים'!$A$9),'נתוני עזר וחישובים'!$B$6,'נתוני עזר וחישובים'!$B$10))</f>
        <v>צפון</v>
      </c>
      <c r="N4" s="1" t="str">
        <f>IF(AVERAGE(F4:K4)&gt;AVERAGE($F$2:$K$32),'נתוני עזר וחישובים'!$A$13,'נתוני עזר וחישובים'!$A$14)</f>
        <v>מתחת לממוצע</v>
      </c>
      <c r="O4" s="5">
        <f>IF(OR(M4='נתוני עזר וחישובים'!$A$18,M4='נתוני עזר וחישובים'!$A$19),'נתוני עזר וחישובים'!$B$18,'נתוני עזר וחישובים'!$B$20)*D4</f>
        <v>25.475999999999999</v>
      </c>
      <c r="P4" s="1" t="str">
        <f>IF(L4='נתוני עזר וחישובים'!$C$24,IF(OR(AND(F4&gt;'נתוני עזר וחישובים'!$C$25,I4&gt;'נתוני עזר וחישובים'!$C$25),J4&gt;'נתוני עזר וחישובים'!$C$26),'נתוני עזר וחישובים'!$D$25,IF(OR(C4='נתוני עזר וחישובים'!$B$27,C4='נתוני עזר וחישובים'!$B$28),'נתוני עזר וחישובים'!$D$27,'נתוני עזר וחישובים'!$D$29)),'נתוני עזר וחישובים'!$A$30)</f>
        <v>לא מועמד לקבלת מלגה</v>
      </c>
      <c r="Q4" s="5">
        <f>IF(D4&lt;='נתוני עזר וחישובים'!$B$34,'נתוני עזר וחישובים'!$C$34,IF(D4&lt;='נתוני עזר וחישובים'!$B$35,'נתוני עזר וחישובים'!$C$35,'נתוני עזר וחישובים'!$C$36))</f>
        <v>85</v>
      </c>
      <c r="R4" s="5">
        <f>IF(D4&lt;'נתוני עזר וחישובים'!$B$40,'נתוני עזר וחישובים'!$C$40,IF(D4&lt;'נתוני עזר וחישובים'!$B$41,'נתוני עזר וחישובים'!$D$40+'נתוני עזר וחישובים'!$C$41*(D4-'נתוני עזר וחישובים'!$B$40),IF(D4&lt;'נתוני עזר וחישובים'!$B$42,'נתוני עזר וחישובים'!$D$41+'נתוני עזר וחישובים'!$C$42*(D4-'נתוני עזר וחישובים'!$B$41),'נתוני עזר וחישובים'!$D$42+'נתוני עזר וחישובים'!$C$43*(D4-'נתוני עזר וחישובים'!$B$42))))</f>
        <v>1260.7</v>
      </c>
    </row>
    <row r="5" spans="1:18">
      <c r="A5" s="1" t="s">
        <v>20</v>
      </c>
      <c r="B5" s="1" t="s">
        <v>21</v>
      </c>
      <c r="C5" s="1" t="s">
        <v>22</v>
      </c>
      <c r="D5" s="4">
        <v>5039</v>
      </c>
      <c r="E5" s="1" t="s">
        <v>7</v>
      </c>
      <c r="F5" s="1">
        <v>93</v>
      </c>
      <c r="G5" s="1">
        <v>62</v>
      </c>
      <c r="H5" s="1">
        <v>102</v>
      </c>
      <c r="I5" s="1">
        <v>47</v>
      </c>
      <c r="J5" s="1">
        <v>76</v>
      </c>
      <c r="K5" s="1">
        <v>81</v>
      </c>
      <c r="L5" s="1" t="s">
        <v>13</v>
      </c>
      <c r="M5" s="1" t="str">
        <f>IF(OR(C5='נתוני עזר וחישובים'!$A$3,C5='נתוני עזר וחישובים'!$A$4,C5='נתוני עזר וחישובים'!$A$5),'נתוני עזר וחישובים'!$B$3,IF(OR(C5='נתוני עזר וחישובים'!$A$6,C5='נתוני עזר וחישובים'!$A$7,C5='נתוני עזר וחישובים'!$A$8,C5='נתוני עזר וחישובים'!$A$9),'נתוני עזר וחישובים'!$B$6,'נתוני עזר וחישובים'!$B$10))</f>
        <v>מרכז</v>
      </c>
      <c r="N5" s="1" t="str">
        <f>IF(AVERAGE(F5:K5)&gt;AVERAGE($F$2:$K$32),'נתוני עזר וחישובים'!$A$13,'נתוני עזר וחישובים'!$A$14)</f>
        <v>מעל הממוצע</v>
      </c>
      <c r="O5" s="5">
        <f>IF(OR(M5='נתוני עזר וחישובים'!$A$18,M5='נתוני עזר וחישובים'!$A$19),'נתוני עזר וחישובים'!$B$18,'נתוני עזר וחישובים'!$B$20)*D5</f>
        <v>5.0389999999999997</v>
      </c>
      <c r="P5" s="1" t="str">
        <f>IF(L5='נתוני עזר וחישובים'!$C$24,IF(OR(AND(F5&gt;'נתוני עזר וחישובים'!$C$25,I5&gt;'נתוני עזר וחישובים'!$C$25),J5&gt;'נתוני עזר וחישובים'!$C$26),'נתוני עזר וחישובים'!$D$25,IF(OR(C5='נתוני עזר וחישובים'!$B$27,C5='נתוני עזר וחישובים'!$B$28),'נתוני עזר וחישובים'!$D$27,'נתוני עזר וחישובים'!$D$29)),'נתוני עזר וחישובים'!$A$30)</f>
        <v>ג'</v>
      </c>
      <c r="Q5" s="5">
        <f>IF(D5&lt;='נתוני עזר וחישובים'!$B$34,'נתוני עזר וחישובים'!$C$34,IF(D5&lt;='נתוני עזר וחישובים'!$B$35,'נתוני עזר וחישובים'!$C$35,'נתוני עזר וחישובים'!$C$36))</f>
        <v>85</v>
      </c>
      <c r="R5" s="5">
        <f>IF(D5&lt;'נתוני עזר וחישובים'!$B$40,'נתוני עזר וחישובים'!$C$40,IF(D5&lt;'נתוני עזר וחישובים'!$B$41,'נתוני עזר וחישובים'!$D$40+'נתוני עזר וחישובים'!$C$41*(D5-'נתוני עזר וחישובים'!$B$40),IF(D5&lt;'נתוני עזר וחישובים'!$B$42,'נתוני עזר וחישובים'!$D$41+'נתוני עזר וחישובים'!$C$42*(D5-'נתוני עזר וחישובים'!$B$41),'נתוני עזר וחישובים'!$D$42+'נתוני עזר וחישובים'!$C$43*(D5-'נתוני עזר וחישובים'!$B$42))))</f>
        <v>870.92000000000007</v>
      </c>
    </row>
    <row r="6" spans="1:18">
      <c r="A6" s="1" t="s">
        <v>23</v>
      </c>
      <c r="B6" s="1" t="s">
        <v>24</v>
      </c>
      <c r="C6" s="1" t="s">
        <v>25</v>
      </c>
      <c r="D6" s="4">
        <f>7309</f>
        <v>7309</v>
      </c>
      <c r="E6" s="1" t="s">
        <v>7</v>
      </c>
      <c r="F6" s="1">
        <v>82</v>
      </c>
      <c r="G6" s="1">
        <v>87</v>
      </c>
      <c r="H6" s="1">
        <v>115</v>
      </c>
      <c r="I6" s="1">
        <v>25</v>
      </c>
      <c r="J6" s="1">
        <v>33</v>
      </c>
      <c r="K6" s="1">
        <v>97</v>
      </c>
      <c r="L6" s="1" t="s">
        <v>13</v>
      </c>
      <c r="M6" s="1" t="str">
        <f>IF(OR(C6='נתוני עזר וחישובים'!$A$3,C6='נתוני עזר וחישובים'!$A$4,C6='נתוני עזר וחישובים'!$A$5),'נתוני עזר וחישובים'!$B$3,IF(OR(C6='נתוני עזר וחישובים'!$A$6,C6='נתוני עזר וחישובים'!$A$7,C6='נתוני עזר וחישובים'!$A$8,C6='נתוני עזר וחישובים'!$A$9),'נתוני עזר וחישובים'!$B$6,'נתוני עזר וחישובים'!$B$10))</f>
        <v>דרום</v>
      </c>
      <c r="N6" s="1" t="str">
        <f>IF(AVERAGE(F6:K6)&gt;AVERAGE($F$2:$K$32),'נתוני עזר וחישובים'!$A$13,'נתוני עזר וחישובים'!$A$14)</f>
        <v>מתחת לממוצע</v>
      </c>
      <c r="O6" s="5">
        <f>IF(OR(M6='נתוני עזר וחישובים'!$A$18,M6='נתוני עזר וחישובים'!$A$19),'נתוני עזר וחישובים'!$B$18,'נתוני עזר וחישובים'!$B$20)*D6</f>
        <v>29.236000000000001</v>
      </c>
      <c r="P6" s="1" t="str">
        <f>IF(L6='נתוני עזר וחישובים'!$C$24,IF(OR(AND(F6&gt;'נתוני עזר וחישובים'!$C$25,I6&gt;'נתוני עזר וחישובים'!$C$25),J6&gt;'נתוני עזר וחישובים'!$C$26),'נתוני עזר וחישובים'!$D$25,IF(OR(C6='נתוני עזר וחישובים'!$B$27,C6='נתוני עזר וחישובים'!$B$28),'נתוני עזר וחישובים'!$D$27,'נתוני עזר וחישובים'!$D$29)),'נתוני עזר וחישובים'!$A$30)</f>
        <v>ב'</v>
      </c>
      <c r="Q6" s="5">
        <f>IF(D6&lt;='נתוני עזר וחישובים'!$B$34,'נתוני עזר וחישובים'!$C$34,IF(D6&lt;='נתוני עזר וחישובים'!$B$35,'נתוני עזר וחישובים'!$C$35,'נתוני עזר וחישובים'!$C$36))</f>
        <v>85</v>
      </c>
      <c r="R6" s="5">
        <f>IF(D6&lt;'נתוני עזר וחישובים'!$B$40,'נתוני עזר וחישובים'!$C$40,IF(D6&lt;'נתוני עזר וחישובים'!$B$41,'נתוני עזר וחישובים'!$D$40+'נתוני עזר וחישובים'!$C$41*(D6-'נתוני עזר וחישובים'!$B$40),IF(D6&lt;'נתוני עזר וחישובים'!$B$42,'נתוני עזר וחישובים'!$D$41+'נתוני עזר וחישובים'!$C$42*(D6-'נתוני עזר וחישובים'!$B$41),'נתוני עזר וחישובים'!$D$42+'נתוני עזר וחישובים'!$C$43*(D6-'נתוני עזר וחישובים'!$B$42))))</f>
        <v>1542.7</v>
      </c>
    </row>
    <row r="7" spans="1:18">
      <c r="A7" s="1" t="s">
        <v>26</v>
      </c>
      <c r="B7" s="1" t="s">
        <v>27</v>
      </c>
      <c r="C7" s="1" t="s">
        <v>28</v>
      </c>
      <c r="D7" s="4">
        <v>6247</v>
      </c>
      <c r="E7" s="1" t="s">
        <v>79</v>
      </c>
      <c r="F7" s="1">
        <v>39</v>
      </c>
      <c r="G7" s="1">
        <v>88</v>
      </c>
      <c r="H7" s="1">
        <v>94</v>
      </c>
      <c r="I7" s="1">
        <v>68</v>
      </c>
      <c r="J7" s="1">
        <v>86</v>
      </c>
      <c r="K7" s="1">
        <v>39</v>
      </c>
      <c r="L7" s="1" t="s">
        <v>13</v>
      </c>
      <c r="M7" s="1" t="str">
        <f>IF(OR(C7='נתוני עזר וחישובים'!$A$3,C7='נתוני עזר וחישובים'!$A$4,C7='נתוני עזר וחישובים'!$A$5),'נתוני עזר וחישובים'!$B$3,IF(OR(C7='נתוני עזר וחישובים'!$A$6,C7='נתוני עזר וחישובים'!$A$7,C7='נתוני עזר וחישובים'!$A$8,C7='נתוני עזר וחישובים'!$A$9),'נתוני עזר וחישובים'!$B$6,'נתוני עזר וחישובים'!$B$10))</f>
        <v>מרכז</v>
      </c>
      <c r="N7" s="1" t="str">
        <f>IF(AVERAGE(F7:K7)&gt;AVERAGE($F$2:$K$32),'נתוני עזר וחישובים'!$A$13,'נתוני עזר וחישובים'!$A$14)</f>
        <v>מתחת לממוצע</v>
      </c>
      <c r="O7" s="5">
        <f>IF(OR(M7='נתוני עזר וחישובים'!$A$18,M7='נתוני עזר וחישובים'!$A$19),'נתוני עזר וחישובים'!$B$18,'נתוני עזר וחישובים'!$B$20)*D7</f>
        <v>6.2469999999999999</v>
      </c>
      <c r="P7" s="1" t="str">
        <f>IF(L7='נתוני עזר וחישובים'!$C$24,IF(OR(AND(F7&gt;'נתוני עזר וחישובים'!$C$25,I7&gt;'נתוני עזר וחישובים'!$C$25),J7&gt;'נתוני עזר וחישובים'!$C$26),'נתוני עזר וחישובים'!$D$25,IF(OR(C7='נתוני עזר וחישובים'!$B$27,C7='נתוני עזר וחישובים'!$B$28),'נתוני עזר וחישובים'!$D$27,'נתוני עזר וחישובים'!$D$29)),'נתוני עזר וחישובים'!$A$30)</f>
        <v>א'</v>
      </c>
      <c r="Q7" s="5">
        <f>IF(D7&lt;='נתוני עזר וחישובים'!$B$34,'נתוני עזר וחישובים'!$C$34,IF(D7&lt;='נתוני עזר וחישובים'!$B$35,'נתוני עזר וחישובים'!$C$35,'נתוני עזר וחישובים'!$C$36))</f>
        <v>85</v>
      </c>
      <c r="R7" s="5">
        <f>IF(D7&lt;'נתוני עזר וחישובים'!$B$40,'נתוני עזר וחישובים'!$C$40,IF(D7&lt;'נתוני עזר וחישובים'!$B$41,'נתוני עזר וחישובים'!$D$40+'נתוני עזר וחישובים'!$C$41*(D7-'נתוני עזר וחישובים'!$B$40),IF(D7&lt;'נתוני עזר וחישובים'!$B$42,'נתוני עזר וחישובים'!$D$41+'נתוני עזר וחישובים'!$C$42*(D7-'נתוני עזר וחישובים'!$B$41),'נתוני עזר וחישובים'!$D$42+'נתוני עזר וחישובים'!$C$43*(D7-'נתוני עזר וחישובים'!$B$42))))</f>
        <v>1224.1000000000001</v>
      </c>
    </row>
    <row r="8" spans="1:18">
      <c r="A8" s="1" t="s">
        <v>29</v>
      </c>
      <c r="B8" s="1" t="s">
        <v>30</v>
      </c>
      <c r="C8" s="1" t="s">
        <v>31</v>
      </c>
      <c r="D8" s="4">
        <v>4437</v>
      </c>
      <c r="E8" s="1" t="s">
        <v>78</v>
      </c>
      <c r="F8" s="1">
        <v>45</v>
      </c>
      <c r="G8" s="1">
        <v>23</v>
      </c>
      <c r="H8" s="1">
        <v>115</v>
      </c>
      <c r="I8" s="1">
        <v>51</v>
      </c>
      <c r="J8" s="1">
        <v>54</v>
      </c>
      <c r="K8" s="1">
        <v>68</v>
      </c>
      <c r="L8" s="1" t="s">
        <v>80</v>
      </c>
      <c r="M8" s="1" t="str">
        <f>IF(OR(C8='נתוני עזר וחישובים'!$A$3,C8='נתוני עזר וחישובים'!$A$4,C8='נתוני עזר וחישובים'!$A$5),'נתוני עזר וחישובים'!$B$3,IF(OR(C8='נתוני עזר וחישובים'!$A$6,C8='נתוני עזר וחישובים'!$A$7,C8='נתוני עזר וחישובים'!$A$8,C8='נתוני עזר וחישובים'!$A$9),'נתוני עזר וחישובים'!$B$6,'נתוני עזר וחישובים'!$B$10))</f>
        <v>מרכז</v>
      </c>
      <c r="N8" s="1" t="str">
        <f>IF(AVERAGE(F8:K8)&gt;AVERAGE($F$2:$K$32),'נתוני עזר וחישובים'!$A$13,'נתוני עזר וחישובים'!$A$14)</f>
        <v>מתחת לממוצע</v>
      </c>
      <c r="O8" s="5">
        <f>IF(OR(M8='נתוני עזר וחישובים'!$A$18,M8='נתוני עזר וחישובים'!$A$19),'נתוני עזר וחישובים'!$B$18,'נתוני עזר וחישובים'!$B$20)*D8</f>
        <v>4.4370000000000003</v>
      </c>
      <c r="P8" s="1" t="str">
        <f>IF(L8='נתוני עזר וחישובים'!$C$24,IF(OR(AND(F8&gt;'נתוני עזר וחישובים'!$C$25,I8&gt;'נתוני עזר וחישובים'!$C$25),J8&gt;'נתוני עזר וחישובים'!$C$26),'נתוני עזר וחישובים'!$D$25,IF(OR(C8='נתוני עזר וחישובים'!$B$27,C8='נתוני עזר וחישובים'!$B$28),'נתוני עזר וחישובים'!$D$27,'נתוני עזר וחישובים'!$D$29)),'נתוני עזר וחישובים'!$A$30)</f>
        <v>לא מועמד לקבלת מלגה</v>
      </c>
      <c r="Q8" s="5">
        <f>IF(D8&lt;='נתוני עזר וחישובים'!$B$34,'נתוני עזר וחישובים'!$C$34,IF(D8&lt;='נתוני עזר וחישובים'!$B$35,'נתוני עזר וחישובים'!$C$35,'נתוני עזר וחישובים'!$C$36))</f>
        <v>120</v>
      </c>
      <c r="R8" s="5">
        <f>IF(D8&lt;'נתוני עזר וחישובים'!$B$40,'נתוני עזר וחישובים'!$C$40,IF(D8&lt;'נתוני עזר וחישובים'!$B$41,'נתוני עזר וחישובים'!$D$40+'נתוני עזר וחישובים'!$C$41*(D8-'נתוני עזר וחישובים'!$B$40),IF(D8&lt;'נתוני עזר וחישובים'!$B$42,'נתוני עזר וחישובים'!$D$41+'נתוני עזר וחישובים'!$C$42*(D8-'נתוני עזר וחישובים'!$B$41),'נתוני עזר וחישובים'!$D$42+'נתוני עזר וחישובים'!$C$43*(D8-'נתוני עזר וחישובים'!$B$42))))</f>
        <v>702.36</v>
      </c>
    </row>
    <row r="9" spans="1:18">
      <c r="A9" s="1" t="s">
        <v>32</v>
      </c>
      <c r="B9" s="1" t="s">
        <v>33</v>
      </c>
      <c r="C9" s="1" t="s">
        <v>34</v>
      </c>
      <c r="D9" s="4">
        <v>3514</v>
      </c>
      <c r="E9" s="1" t="s">
        <v>78</v>
      </c>
      <c r="F9" s="1">
        <v>68</v>
      </c>
      <c r="G9" s="1">
        <v>71</v>
      </c>
      <c r="H9" s="1">
        <v>83</v>
      </c>
      <c r="I9" s="1">
        <v>68</v>
      </c>
      <c r="J9" s="1">
        <v>78</v>
      </c>
      <c r="K9" s="1">
        <v>65</v>
      </c>
      <c r="L9" s="1" t="s">
        <v>80</v>
      </c>
      <c r="M9" s="1" t="str">
        <f>IF(OR(C9='נתוני עזר וחישובים'!$A$3,C9='נתוני עזר וחישובים'!$A$4,C9='נתוני עזר וחישובים'!$A$5),'נתוני עזר וחישובים'!$B$3,IF(OR(C9='נתוני עזר וחישובים'!$A$6,C9='נתוני עזר וחישובים'!$A$7,C9='נתוני עזר וחישובים'!$A$8,C9='נתוני עזר וחישובים'!$A$9),'נתוני עזר וחישובים'!$B$6,'נתוני עזר וחישובים'!$B$10))</f>
        <v>דרום</v>
      </c>
      <c r="N9" s="1" t="str">
        <f>IF(AVERAGE(F9:K9)&gt;AVERAGE($F$2:$K$32),'נתוני עזר וחישובים'!$A$13,'נתוני עזר וחישובים'!$A$14)</f>
        <v>מתחת לממוצע</v>
      </c>
      <c r="O9" s="5">
        <f>IF(OR(M9='נתוני עזר וחישובים'!$A$18,M9='נתוני עזר וחישובים'!$A$19),'נתוני עזר וחישובים'!$B$18,'נתוני עזר וחישובים'!$B$20)*D9</f>
        <v>14.056000000000001</v>
      </c>
      <c r="P9" s="1" t="str">
        <f>IF(L9='נתוני עזר וחישובים'!$C$24,IF(OR(AND(F9&gt;'נתוני עזר וחישובים'!$C$25,I9&gt;'נתוני עזר וחישובים'!$C$25),J9&gt;'נתוני עזר וחישובים'!$C$26),'נתוני עזר וחישובים'!$D$25,IF(OR(C9='נתוני עזר וחישובים'!$B$27,C9='נתוני עזר וחישובים'!$B$28),'נתוני עזר וחישובים'!$D$27,'נתוני עזר וחישובים'!$D$29)),'נתוני עזר וחישובים'!$A$30)</f>
        <v>לא מועמד לקבלת מלגה</v>
      </c>
      <c r="Q9" s="5">
        <f>IF(D9&lt;='נתוני עזר וחישובים'!$B$34,'נתוני עזר וחישובים'!$C$34,IF(D9&lt;='נתוני עזר וחישובים'!$B$35,'נתוני עזר וחישובים'!$C$35,'נתוני עזר וחישובים'!$C$36))</f>
        <v>120</v>
      </c>
      <c r="R9" s="5">
        <f>IF(D9&lt;'נתוני עזר וחישובים'!$B$40,'נתוני עזר וחישובים'!$C$40,IF(D9&lt;'נתוני עזר וחישובים'!$B$41,'נתוני עזר וחישובים'!$D$40+'נתוני עזר וחישובים'!$C$41*(D9-'נתוני עזר וחישובים'!$B$40),IF(D9&lt;'נתוני עזר וחישובים'!$B$42,'נתוני עזר וחישובים'!$D$41+'נתוני עזר וחישובים'!$C$42*(D9-'נתוני עזר וחישובים'!$B$41),'נתוני עזר וחישובים'!$D$42+'נתוני עזר וחישובים'!$C$43*(D9-'נתוני עזר וחישובים'!$B$42))))</f>
        <v>443.92</v>
      </c>
    </row>
    <row r="10" spans="1:18">
      <c r="A10" s="1" t="s">
        <v>35</v>
      </c>
      <c r="B10" s="1" t="s">
        <v>30</v>
      </c>
      <c r="C10" s="1" t="s">
        <v>36</v>
      </c>
      <c r="D10" s="4">
        <v>3309</v>
      </c>
      <c r="E10" s="1" t="s">
        <v>79</v>
      </c>
      <c r="F10" s="1">
        <v>90</v>
      </c>
      <c r="G10" s="1">
        <v>65</v>
      </c>
      <c r="H10" s="1">
        <v>93</v>
      </c>
      <c r="I10" s="1">
        <v>82</v>
      </c>
      <c r="J10" s="1">
        <v>92</v>
      </c>
      <c r="K10" s="1">
        <v>80</v>
      </c>
      <c r="L10" s="1" t="s">
        <v>13</v>
      </c>
      <c r="M10" s="1" t="str">
        <f>IF(OR(C10='נתוני עזר וחישובים'!$A$3,C10='נתוני עזר וחישובים'!$A$4,C10='נתוני עזר וחישובים'!$A$5),'נתוני עזר וחישובים'!$B$3,IF(OR(C10='נתוני עזר וחישובים'!$A$6,C10='נתוני עזר וחישובים'!$A$7,C10='נתוני עזר וחישובים'!$A$8,C10='נתוני עזר וחישובים'!$A$9),'נתוני עזר וחישובים'!$B$6,'נתוני עזר וחישובים'!$B$10))</f>
        <v>דרום</v>
      </c>
      <c r="N10" s="1" t="str">
        <f>IF(AVERAGE(F10:K10)&gt;AVERAGE($F$2:$K$32),'נתוני עזר וחישובים'!$A$13,'נתוני עזר וחישובים'!$A$14)</f>
        <v>מעל הממוצע</v>
      </c>
      <c r="O10" s="5">
        <f>IF(OR(M10='נתוני עזר וחישובים'!$A$18,M10='נתוני עזר וחישובים'!$A$19),'נתוני עזר וחישובים'!$B$18,'נתוני עזר וחישובים'!$B$20)*D10</f>
        <v>13.236000000000001</v>
      </c>
      <c r="P10" s="1" t="str">
        <f>IF(L10='נתוני עזר וחישובים'!$C$24,IF(OR(AND(F10&gt;'נתוני עזר וחישובים'!$C$25,I10&gt;'נתוני עזר וחישובים'!$C$25),J10&gt;'נתוני עזר וחישובים'!$C$26),'נתוני עזר וחישובים'!$D$25,IF(OR(C10='נתוני עזר וחישובים'!$B$27,C10='נתוני עזר וחישובים'!$B$28),'נתוני עזר וחישובים'!$D$27,'נתוני עזר וחישובים'!$D$29)),'נתוני עזר וחישובים'!$A$30)</f>
        <v>א'</v>
      </c>
      <c r="Q10" s="5">
        <f>IF(D10&lt;='נתוני עזר וחישובים'!$B$34,'נתוני עזר וחישובים'!$C$34,IF(D10&lt;='נתוני עזר וחישובים'!$B$35,'נתוני עזר וחישובים'!$C$35,'נתוני עזר וחישובים'!$C$36))</f>
        <v>120</v>
      </c>
      <c r="R10" s="5">
        <f>IF(D10&lt;'נתוני עזר וחישובים'!$B$40,'נתוני עזר וחישובים'!$C$40,IF(D10&lt;'נתוני עזר וחישובים'!$B$41,'נתוני עזר וחישובים'!$D$40+'נתוני עזר וחישובים'!$C$41*(D10-'נתוני עזר וחישובים'!$B$40),IF(D10&lt;'נתוני עזר וחישובים'!$B$42,'נתוני עזר וחישובים'!$D$41+'נתוני עזר וחישובים'!$C$42*(D10-'נתוני עזר וחישובים'!$B$41),'נתוני עזר וחישובים'!$D$42+'נתוני עזר וחישובים'!$C$43*(D10-'נתוני עזר וחישובים'!$B$42))))</f>
        <v>386.52</v>
      </c>
    </row>
    <row r="11" spans="1:18">
      <c r="A11" s="1" t="s">
        <v>37</v>
      </c>
      <c r="B11" s="1" t="s">
        <v>38</v>
      </c>
      <c r="C11" s="1" t="s">
        <v>12</v>
      </c>
      <c r="D11" s="4">
        <v>6186</v>
      </c>
      <c r="E11" s="1" t="s">
        <v>79</v>
      </c>
      <c r="F11" s="1">
        <v>75</v>
      </c>
      <c r="G11" s="1">
        <v>70</v>
      </c>
      <c r="H11" s="1">
        <v>78</v>
      </c>
      <c r="I11" s="1">
        <v>65</v>
      </c>
      <c r="J11" s="1">
        <v>58</v>
      </c>
      <c r="K11" s="1">
        <v>91</v>
      </c>
      <c r="L11" s="1" t="s">
        <v>13</v>
      </c>
      <c r="M11" s="1" t="str">
        <f>IF(OR(C11='נתוני עזר וחישובים'!$A$3,C11='נתוני עזר וחישובים'!$A$4,C11='נתוני עזר וחישובים'!$A$5),'נתוני עזר וחישובים'!$B$3,IF(OR(C11='נתוני עזר וחישובים'!$A$6,C11='נתוני עזר וחישובים'!$A$7,C11='נתוני עזר וחישובים'!$A$8,C11='נתוני עזר וחישובים'!$A$9),'נתוני עזר וחישובים'!$B$6,'נתוני עזר וחישובים'!$B$10))</f>
        <v>צפון</v>
      </c>
      <c r="N11" s="1" t="str">
        <f>IF(AVERAGE(F11:K11)&gt;AVERAGE($F$2:$K$32),'נתוני עזר וחישובים'!$A$13,'נתוני עזר וחישובים'!$A$14)</f>
        <v>מתחת לממוצע</v>
      </c>
      <c r="O11" s="5">
        <f>IF(OR(M11='נתוני עזר וחישובים'!$A$18,M11='נתוני עזר וחישובים'!$A$19),'נתוני עזר וחישובים'!$B$18,'נתוני עזר וחישובים'!$B$20)*D11</f>
        <v>24.744</v>
      </c>
      <c r="P11" s="1" t="str">
        <f>IF(L11='נתוני עזר וחישובים'!$C$24,IF(OR(AND(F11&gt;'נתוני עזר וחישובים'!$C$25,I11&gt;'נתוני עזר וחישובים'!$C$25),J11&gt;'נתוני עזר וחישובים'!$C$26),'נתוני עזר וחישובים'!$D$25,IF(OR(C11='נתוני עזר וחישובים'!$B$27,C11='נתוני עזר וחישובים'!$B$28),'נתוני עזר וחישובים'!$D$27,'נתוני עזר וחישובים'!$D$29)),'נתוני עזר וחישובים'!$A$30)</f>
        <v>ב'</v>
      </c>
      <c r="Q11" s="5">
        <f>IF(D11&lt;='נתוני עזר וחישובים'!$B$34,'נתוני עזר וחישובים'!$C$34,IF(D11&lt;='נתוני עזר וחישובים'!$B$35,'נתוני עזר וחישובים'!$C$35,'נתוני עזר וחישובים'!$C$36))</f>
        <v>85</v>
      </c>
      <c r="R11" s="5">
        <f>IF(D11&lt;'נתוני עזר וחישובים'!$B$40,'נתוני עזר וחישובים'!$C$40,IF(D11&lt;'נתוני עזר וחישובים'!$B$41,'נתוני עזר וחישובים'!$D$40+'נתוני עזר וחישובים'!$C$41*(D11-'נתוני עזר וחישובים'!$B$40),IF(D11&lt;'נתוני עזר וחישובים'!$B$42,'נתוני עזר וחישובים'!$D$41+'נתוני עזר וחישובים'!$C$42*(D11-'נתוני עזר וחישובים'!$B$41),'נתוני עזר וחישובים'!$D$42+'נתוני עזר וחישובים'!$C$43*(D11-'נתוני עזר וחישובים'!$B$42))))</f>
        <v>1205.8000000000002</v>
      </c>
    </row>
    <row r="12" spans="1:18">
      <c r="A12" s="1" t="s">
        <v>37</v>
      </c>
      <c r="B12" s="1" t="s">
        <v>39</v>
      </c>
      <c r="C12" s="1" t="s">
        <v>16</v>
      </c>
      <c r="D12" s="4">
        <v>7424</v>
      </c>
      <c r="E12" s="1" t="s">
        <v>78</v>
      </c>
      <c r="F12" s="1">
        <v>61</v>
      </c>
      <c r="G12" s="1">
        <v>60</v>
      </c>
      <c r="H12" s="1">
        <v>97</v>
      </c>
      <c r="I12" s="1">
        <v>65</v>
      </c>
      <c r="J12" s="1">
        <v>68</v>
      </c>
      <c r="K12" s="1">
        <v>62</v>
      </c>
      <c r="L12" s="1" t="s">
        <v>13</v>
      </c>
      <c r="M12" s="1" t="str">
        <f>IF(OR(C12='נתוני עזר וחישובים'!$A$3,C12='נתוני עזר וחישובים'!$A$4,C12='נתוני עזר וחישובים'!$A$5),'נתוני עזר וחישובים'!$B$3,IF(OR(C12='נתוני עזר וחישובים'!$A$6,C12='נתוני עזר וחישובים'!$A$7,C12='נתוני עזר וחישובים'!$A$8,C12='נתוני עזר וחישובים'!$A$9),'נתוני עזר וחישובים'!$B$6,'נתוני עזר וחישובים'!$B$10))</f>
        <v>צפון</v>
      </c>
      <c r="N12" s="1" t="str">
        <f>IF(AVERAGE(F12:K12)&gt;AVERAGE($F$2:$K$32),'נתוני עזר וחישובים'!$A$13,'נתוני עזר וחישובים'!$A$14)</f>
        <v>מתחת לממוצע</v>
      </c>
      <c r="O12" s="5">
        <f>IF(OR(M12='נתוני עזר וחישובים'!$A$18,M12='נתוני עזר וחישובים'!$A$19),'נתוני עזר וחישובים'!$B$18,'נתוני עזר וחישובים'!$B$20)*D12</f>
        <v>29.696000000000002</v>
      </c>
      <c r="P12" s="1" t="str">
        <f>IF(L12='נתוני עזר וחישובים'!$C$24,IF(OR(AND(F12&gt;'נתוני עזר וחישובים'!$C$25,I12&gt;'נתוני עזר וחישובים'!$C$25),J12&gt;'נתוני עזר וחישובים'!$C$26),'נתוני עזר וחישובים'!$D$25,IF(OR(C12='נתוני עזר וחישובים'!$B$27,C12='נתוני עזר וחישובים'!$B$28),'נתוני עזר וחישובים'!$D$27,'נתוני עזר וחישובים'!$D$29)),'נתוני עזר וחישובים'!$A$30)</f>
        <v>ג'</v>
      </c>
      <c r="Q12" s="5">
        <f>IF(D12&lt;='נתוני עזר וחישובים'!$B$34,'נתוני עזר וחישובים'!$C$34,IF(D12&lt;='נתוני עזר וחישובים'!$B$35,'נתוני עזר וחישובים'!$C$35,'נתוני עזר וחישובים'!$C$36))</f>
        <v>85</v>
      </c>
      <c r="R12" s="5">
        <f>IF(D12&lt;'נתוני עזר וחישובים'!$B$40,'נתוני עזר וחישובים'!$C$40,IF(D12&lt;'נתוני עזר וחישובים'!$B$41,'נתוני עזר וחישובים'!$D$40+'נתוני עזר וחישובים'!$C$41*(D12-'נתוני עזר וחישובים'!$B$40),IF(D12&lt;'נתוני עזר וחישובים'!$B$42,'נתוני עזר וחישובים'!$D$41+'נתוני עזר וחישובים'!$C$42*(D12-'נתוני עזר וחישובים'!$B$41),'נתוני עזר וחישובים'!$D$42+'נתוני עזר וחישובים'!$C$43*(D12-'נתוני עזר וחישובים'!$B$42))))</f>
        <v>1577.2</v>
      </c>
    </row>
    <row r="13" spans="1:18">
      <c r="A13" s="1" t="s">
        <v>37</v>
      </c>
      <c r="B13" s="1" t="s">
        <v>40</v>
      </c>
      <c r="C13" s="1" t="s">
        <v>19</v>
      </c>
      <c r="D13" s="4">
        <v>3929</v>
      </c>
      <c r="E13" s="1" t="s">
        <v>78</v>
      </c>
      <c r="F13" s="1">
        <v>75</v>
      </c>
      <c r="G13" s="1">
        <v>75</v>
      </c>
      <c r="H13" s="1">
        <v>63</v>
      </c>
      <c r="I13" s="1">
        <v>95</v>
      </c>
      <c r="J13" s="1">
        <v>77</v>
      </c>
      <c r="K13" s="1">
        <v>90</v>
      </c>
      <c r="L13" s="1" t="s">
        <v>13</v>
      </c>
      <c r="M13" s="1" t="str">
        <f>IF(OR(C13='נתוני עזר וחישובים'!$A$3,C13='נתוני עזר וחישובים'!$A$4,C13='נתוני עזר וחישובים'!$A$5),'נתוני עזר וחישובים'!$B$3,IF(OR(C13='נתוני עזר וחישובים'!$A$6,C13='נתוני עזר וחישובים'!$A$7,C13='נתוני עזר וחישובים'!$A$8,C13='נתוני עזר וחישובים'!$A$9),'נתוני עזר וחישובים'!$B$6,'נתוני עזר וחישובים'!$B$10))</f>
        <v>צפון</v>
      </c>
      <c r="N13" s="1" t="str">
        <f>IF(AVERAGE(F13:K13)&gt;AVERAGE($F$2:$K$32),'נתוני עזר וחישובים'!$A$13,'נתוני עזר וחישובים'!$A$14)</f>
        <v>מעל הממוצע</v>
      </c>
      <c r="O13" s="5">
        <f>IF(OR(M13='נתוני עזר וחישובים'!$A$18,M13='נתוני עזר וחישובים'!$A$19),'נתוני עזר וחישובים'!$B$18,'נתוני עזר וחישובים'!$B$20)*D13</f>
        <v>15.716000000000001</v>
      </c>
      <c r="P13" s="1" t="str">
        <f>IF(L13='נתוני עזר וחישובים'!$C$24,IF(OR(AND(F13&gt;'נתוני עזר וחישובים'!$C$25,I13&gt;'נתוני עזר וחישובים'!$C$25),J13&gt;'נתוני עזר וחישובים'!$C$26),'נתוני עזר וחישובים'!$D$25,IF(OR(C13='נתוני עזר וחישובים'!$B$27,C13='נתוני עזר וחישובים'!$B$28),'נתוני עזר וחישובים'!$D$27,'נתוני עזר וחישובים'!$D$29)),'נתוני עזר וחישובים'!$A$30)</f>
        <v>ג'</v>
      </c>
      <c r="Q13" s="5">
        <f>IF(D13&lt;='נתוני עזר וחישובים'!$B$34,'נתוני עזר וחישובים'!$C$34,IF(D13&lt;='נתוני עזר וחישובים'!$B$35,'נתוני עזר וחישובים'!$C$35,'נתוני עזר וחישובים'!$C$36))</f>
        <v>120</v>
      </c>
      <c r="R13" s="5">
        <f>IF(D13&lt;'נתוני עזר וחישובים'!$B$40,'נתוני עזר וחישובים'!$C$40,IF(D13&lt;'נתוני עזר וחישובים'!$B$41,'נתוני עזר וחישובים'!$D$40+'נתוני עזר וחישובים'!$C$41*(D13-'נתוני עזר וחישובים'!$B$40),IF(D13&lt;'נתוני עזר וחישובים'!$B$42,'נתוני עזר וחישובים'!$D$41+'נתוני עזר וחישובים'!$C$42*(D13-'נתוני עזר וחישובים'!$B$41),'נתוני עזר וחישובים'!$D$42+'נתוני עזר וחישובים'!$C$43*(D13-'נתוני עזר וחישובים'!$B$42))))</f>
        <v>560.12</v>
      </c>
    </row>
    <row r="14" spans="1:18">
      <c r="A14" s="1" t="s">
        <v>41</v>
      </c>
      <c r="B14" s="1" t="s">
        <v>42</v>
      </c>
      <c r="C14" s="1" t="s">
        <v>22</v>
      </c>
      <c r="D14" s="4">
        <v>6321</v>
      </c>
      <c r="E14" s="1" t="s">
        <v>78</v>
      </c>
      <c r="F14" s="1">
        <v>55</v>
      </c>
      <c r="G14" s="1">
        <v>94</v>
      </c>
      <c r="H14" s="1">
        <v>60</v>
      </c>
      <c r="I14" s="1">
        <v>65</v>
      </c>
      <c r="J14" s="1">
        <v>80</v>
      </c>
      <c r="K14" s="1">
        <v>85</v>
      </c>
      <c r="L14" s="1" t="s">
        <v>13</v>
      </c>
      <c r="M14" s="1" t="str">
        <f>IF(OR(C14='נתוני עזר וחישובים'!$A$3,C14='נתוני עזר וחישובים'!$A$4,C14='נתוני עזר וחישובים'!$A$5),'נתוני עזר וחישובים'!$B$3,IF(OR(C14='נתוני עזר וחישובים'!$A$6,C14='נתוני עזר וחישובים'!$A$7,C14='נתוני עזר וחישובים'!$A$8,C14='נתוני עזר וחישובים'!$A$9),'נתוני עזר וחישובים'!$B$6,'נתוני עזר וחישובים'!$B$10))</f>
        <v>מרכז</v>
      </c>
      <c r="N14" s="1" t="str">
        <f>IF(AVERAGE(F14:K14)&gt;AVERAGE($F$2:$K$32),'נתוני עזר וחישובים'!$A$13,'נתוני עזר וחישובים'!$A$14)</f>
        <v>מתחת לממוצע</v>
      </c>
      <c r="O14" s="5">
        <f>IF(OR(M14='נתוני עזר וחישובים'!$A$18,M14='נתוני עזר וחישובים'!$A$19),'נתוני עזר וחישובים'!$B$18,'נתוני עזר וחישובים'!$B$20)*D14</f>
        <v>6.3209999999999997</v>
      </c>
      <c r="P14" s="1" t="str">
        <f>IF(L14='נתוני עזר וחישובים'!$C$24,IF(OR(AND(F14&gt;'נתוני עזר וחישובים'!$C$25,I14&gt;'נתוני עזר וחישובים'!$C$25),J14&gt;'נתוני עזר וחישובים'!$C$26),'נתוני עזר וחישובים'!$D$25,IF(OR(C14='נתוני עזר וחישובים'!$B$27,C14='נתוני עזר וחישובים'!$B$28),'נתוני עזר וחישובים'!$D$27,'נתוני עזר וחישובים'!$D$29)),'נתוני עזר וחישובים'!$A$30)</f>
        <v>ג'</v>
      </c>
      <c r="Q14" s="5">
        <f>IF(D14&lt;='נתוני עזר וחישובים'!$B$34,'נתוני עזר וחישובים'!$C$34,IF(D14&lt;='נתוני עזר וחישובים'!$B$35,'נתוני עזר וחישובים'!$C$35,'נתוני עזר וחישובים'!$C$36))</f>
        <v>85</v>
      </c>
      <c r="R14" s="5">
        <f>IF(D14&lt;'נתוני עזר וחישובים'!$B$40,'נתוני עזר וחישובים'!$C$40,IF(D14&lt;'נתוני עזר וחישובים'!$B$41,'נתוני עזר וחישובים'!$D$40+'נתוני עזר וחישובים'!$C$41*(D14-'נתוני עזר וחישובים'!$B$40),IF(D14&lt;'נתוני עזר וחישובים'!$B$42,'נתוני עזר וחישובים'!$D$41+'נתוני עזר וחישובים'!$C$42*(D14-'נתוני עזר וחישובים'!$B$41),'נתוני עזר וחישובים'!$D$42+'נתוני עזר וחישובים'!$C$43*(D14-'נתוני עזר וחישובים'!$B$42))))</f>
        <v>1246.3000000000002</v>
      </c>
    </row>
    <row r="15" spans="1:18">
      <c r="A15" s="1" t="s">
        <v>41</v>
      </c>
      <c r="B15" s="1" t="s">
        <v>43</v>
      </c>
      <c r="C15" s="1" t="s">
        <v>25</v>
      </c>
      <c r="D15" s="4">
        <v>4217</v>
      </c>
      <c r="E15" s="1" t="s">
        <v>79</v>
      </c>
      <c r="F15" s="1">
        <v>32</v>
      </c>
      <c r="G15" s="1">
        <v>72</v>
      </c>
      <c r="H15" s="1">
        <v>100</v>
      </c>
      <c r="I15" s="1">
        <v>88</v>
      </c>
      <c r="J15" s="1">
        <v>83</v>
      </c>
      <c r="K15" s="1">
        <v>80</v>
      </c>
      <c r="L15" s="1" t="s">
        <v>80</v>
      </c>
      <c r="M15" s="1" t="str">
        <f>IF(OR(C15='נתוני עזר וחישובים'!$A$3,C15='נתוני עזר וחישובים'!$A$4,C15='נתוני עזר וחישובים'!$A$5),'נתוני עזר וחישובים'!$B$3,IF(OR(C15='נתוני עזר וחישובים'!$A$6,C15='נתוני עזר וחישובים'!$A$7,C15='נתוני עזר וחישובים'!$A$8,C15='נתוני עזר וחישובים'!$A$9),'נתוני עזר וחישובים'!$B$6,'נתוני עזר וחישובים'!$B$10))</f>
        <v>דרום</v>
      </c>
      <c r="N15" s="1" t="str">
        <f>IF(AVERAGE(F15:K15)&gt;AVERAGE($F$2:$K$32),'נתוני עזר וחישובים'!$A$13,'נתוני עזר וחישובים'!$A$14)</f>
        <v>מעל הממוצע</v>
      </c>
      <c r="O15" s="5">
        <f>IF(OR(M15='נתוני עזר וחישובים'!$A$18,M15='נתוני עזר וחישובים'!$A$19),'נתוני עזר וחישובים'!$B$18,'נתוני עזר וחישובים'!$B$20)*D15</f>
        <v>16.868000000000002</v>
      </c>
      <c r="P15" s="1" t="str">
        <f>IF(L15='נתוני עזר וחישובים'!$C$24,IF(OR(AND(F15&gt;'נתוני עזר וחישובים'!$C$25,I15&gt;'נתוני עזר וחישובים'!$C$25),J15&gt;'נתוני עזר וחישובים'!$C$26),'נתוני עזר וחישובים'!$D$25,IF(OR(C15='נתוני עזר וחישובים'!$B$27,C15='נתוני עזר וחישובים'!$B$28),'נתוני עזר וחישובים'!$D$27,'נתוני עזר וחישובים'!$D$29)),'נתוני עזר וחישובים'!$A$30)</f>
        <v>לא מועמד לקבלת מלגה</v>
      </c>
      <c r="Q15" s="5">
        <f>IF(D15&lt;='נתוני עזר וחישובים'!$B$34,'נתוני עזר וחישובים'!$C$34,IF(D15&lt;='נתוני עזר וחישובים'!$B$35,'נתוני עזר וחישובים'!$C$35,'נתוני עזר וחישובים'!$C$36))</f>
        <v>120</v>
      </c>
      <c r="R15" s="5">
        <f>IF(D15&lt;'נתוני עזר וחישובים'!$B$40,'נתוני עזר וחישובים'!$C$40,IF(D15&lt;'נתוני עזר וחישובים'!$B$41,'נתוני עזר וחישובים'!$D$40+'נתוני עזר וחישובים'!$C$41*(D15-'נתוני עזר וחישובים'!$B$40),IF(D15&lt;'נתוני עזר וחישובים'!$B$42,'נתוני עזר וחישובים'!$D$41+'נתוני עזר וחישובים'!$C$42*(D15-'נתוני עזר וחישובים'!$B$41),'נתוני עזר וחישובים'!$D$42+'נתוני עזר וחישובים'!$C$43*(D15-'נתוני עזר וחישובים'!$B$42))))</f>
        <v>640.76</v>
      </c>
    </row>
    <row r="16" spans="1:18">
      <c r="A16" s="1" t="s">
        <v>44</v>
      </c>
      <c r="B16" s="1" t="s">
        <v>45</v>
      </c>
      <c r="C16" s="1" t="s">
        <v>28</v>
      </c>
      <c r="D16" s="4">
        <v>5797</v>
      </c>
      <c r="E16" s="1" t="s">
        <v>79</v>
      </c>
      <c r="F16" s="1">
        <v>52</v>
      </c>
      <c r="G16" s="1">
        <v>63</v>
      </c>
      <c r="H16" s="1">
        <v>78</v>
      </c>
      <c r="I16" s="1">
        <v>61</v>
      </c>
      <c r="J16" s="1">
        <v>46</v>
      </c>
      <c r="K16" s="1">
        <v>72</v>
      </c>
      <c r="L16" s="1" t="s">
        <v>80</v>
      </c>
      <c r="M16" s="1" t="str">
        <f>IF(OR(C16='נתוני עזר וחישובים'!$A$3,C16='נתוני עזר וחישובים'!$A$4,C16='נתוני עזר וחישובים'!$A$5),'נתוני עזר וחישובים'!$B$3,IF(OR(C16='נתוני עזר וחישובים'!$A$6,C16='נתוני עזר וחישובים'!$A$7,C16='נתוני עזר וחישובים'!$A$8,C16='נתוני עזר וחישובים'!$A$9),'נתוני עזר וחישובים'!$B$6,'נתוני עזר וחישובים'!$B$10))</f>
        <v>מרכז</v>
      </c>
      <c r="N16" s="1" t="str">
        <f>IF(AVERAGE(F16:K16)&gt;AVERAGE($F$2:$K$32),'נתוני עזר וחישובים'!$A$13,'נתוני עזר וחישובים'!$A$14)</f>
        <v>מתחת לממוצע</v>
      </c>
      <c r="O16" s="5">
        <f>IF(OR(M16='נתוני עזר וחישובים'!$A$18,M16='נתוני עזר וחישובים'!$A$19),'נתוני עזר וחישובים'!$B$18,'נתוני עזר וחישובים'!$B$20)*D16</f>
        <v>5.7969999999999997</v>
      </c>
      <c r="P16" s="1" t="str">
        <f>IF(L16='נתוני עזר וחישובים'!$C$24,IF(OR(AND(F16&gt;'נתוני עזר וחישובים'!$C$25,I16&gt;'נתוני עזר וחישובים'!$C$25),J16&gt;'נתוני עזר וחישובים'!$C$26),'נתוני עזר וחישובים'!$D$25,IF(OR(C16='נתוני עזר וחישובים'!$B$27,C16='נתוני עזר וחישובים'!$B$28),'נתוני עזר וחישובים'!$D$27,'נתוני עזר וחישובים'!$D$29)),'נתוני עזר וחישובים'!$A$30)</f>
        <v>לא מועמד לקבלת מלגה</v>
      </c>
      <c r="Q16" s="5">
        <f>IF(D16&lt;='נתוני עזר וחישובים'!$B$34,'נתוני עזר וחישובים'!$C$34,IF(D16&lt;='נתוני עזר וחישובים'!$B$35,'נתוני עזר וחישובים'!$C$35,'נתוני עזר וחישובים'!$C$36))</f>
        <v>85</v>
      </c>
      <c r="R16" s="5">
        <f>IF(D16&lt;'נתוני עזר וחישובים'!$B$40,'נתוני עזר וחישובים'!$C$40,IF(D16&lt;'נתוני עזר וחישובים'!$B$41,'נתוני עזר וחישובים'!$D$40+'נתוני עזר וחישובים'!$C$41*(D16-'נתוני עזר וחישובים'!$B$40),IF(D16&lt;'נתוני עזר וחישובים'!$B$42,'נתוני עזר וחישובים'!$D$41+'נתוני עזר וחישובים'!$C$42*(D16-'נתוני עזר וחישובים'!$B$41),'נתוני עזר וחישובים'!$D$42+'נתוני עזר וחישובים'!$C$43*(D16-'נתוני עזר וחישובים'!$B$42))))</f>
        <v>1089.1000000000001</v>
      </c>
    </row>
    <row r="17" spans="1:18">
      <c r="A17" s="1" t="s">
        <v>46</v>
      </c>
      <c r="B17" s="1" t="s">
        <v>47</v>
      </c>
      <c r="C17" s="1" t="s">
        <v>31</v>
      </c>
      <c r="D17" s="4">
        <v>5478</v>
      </c>
      <c r="E17" s="1" t="s">
        <v>7</v>
      </c>
      <c r="F17" s="1">
        <v>45</v>
      </c>
      <c r="G17" s="1">
        <v>57</v>
      </c>
      <c r="H17" s="1">
        <v>102</v>
      </c>
      <c r="I17" s="1">
        <v>88</v>
      </c>
      <c r="J17" s="1">
        <v>88</v>
      </c>
      <c r="K17" s="1">
        <v>75</v>
      </c>
      <c r="L17" s="1" t="s">
        <v>80</v>
      </c>
      <c r="M17" s="1" t="str">
        <f>IF(OR(C17='נתוני עזר וחישובים'!$A$3,C17='נתוני עזר וחישובים'!$A$4,C17='נתוני עזר וחישובים'!$A$5),'נתוני עזר וחישובים'!$B$3,IF(OR(C17='נתוני עזר וחישובים'!$A$6,C17='נתוני עזר וחישובים'!$A$7,C17='נתוני עזר וחישובים'!$A$8,C17='נתוני עזר וחישובים'!$A$9),'נתוני עזר וחישובים'!$B$6,'נתוני עזר וחישובים'!$B$10))</f>
        <v>מרכז</v>
      </c>
      <c r="N17" s="1" t="str">
        <f>IF(AVERAGE(F17:K17)&gt;AVERAGE($F$2:$K$32),'נתוני עזר וחישובים'!$A$13,'נתוני עזר וחישובים'!$A$14)</f>
        <v>מעל הממוצע</v>
      </c>
      <c r="O17" s="5">
        <f>IF(OR(M17='נתוני עזר וחישובים'!$A$18,M17='נתוני עזר וחישובים'!$A$19),'נתוני עזר וחישובים'!$B$18,'נתוני עזר וחישובים'!$B$20)*D17</f>
        <v>5.4779999999999998</v>
      </c>
      <c r="P17" s="1" t="str">
        <f>IF(L17='נתוני עזר וחישובים'!$C$24,IF(OR(AND(F17&gt;'נתוני עזר וחישובים'!$C$25,I17&gt;'נתוני עזר וחישובים'!$C$25),J17&gt;'נתוני עזר וחישובים'!$C$26),'נתוני עזר וחישובים'!$D$25,IF(OR(C17='נתוני עזר וחישובים'!$B$27,C17='נתוני עזר וחישובים'!$B$28),'נתוני עזר וחישובים'!$D$27,'נתוני עזר וחישובים'!$D$29)),'נתוני עזר וחישובים'!$A$30)</f>
        <v>לא מועמד לקבלת מלגה</v>
      </c>
      <c r="Q17" s="5">
        <f>IF(D17&lt;='נתוני עזר וחישובים'!$B$34,'נתוני עזר וחישובים'!$C$34,IF(D17&lt;='נתוני עזר וחישובים'!$B$35,'נתוני עזר וחישובים'!$C$35,'נתוני עזר וחישובים'!$C$36))</f>
        <v>85</v>
      </c>
      <c r="R17" s="5">
        <f>IF(D17&lt;'נתוני עזר וחישובים'!$B$40,'נתוני עזר וחישובים'!$C$40,IF(D17&lt;'נתוני עזר וחישובים'!$B$41,'נתוני עזר וחישובים'!$D$40+'נתוני עזר וחישובים'!$C$41*(D17-'נתוני עזר וחישובים'!$B$40),IF(D17&lt;'נתוני עזר וחישובים'!$B$42,'נתוני עזר וחישובים'!$D$41+'נתוני עזר וחישובים'!$C$42*(D17-'נתוני עזר וחישובים'!$B$41),'נתוני עזר וחישובים'!$D$42+'נתוני עזר וחישובים'!$C$43*(D17-'נתוני עזר וחישובים'!$B$42))))</f>
        <v>993.84</v>
      </c>
    </row>
    <row r="18" spans="1:18">
      <c r="A18" s="1" t="s">
        <v>48</v>
      </c>
      <c r="B18" s="1" t="s">
        <v>49</v>
      </c>
      <c r="C18" s="1" t="s">
        <v>34</v>
      </c>
      <c r="D18" s="4">
        <v>5078</v>
      </c>
      <c r="E18" s="1" t="s">
        <v>7</v>
      </c>
      <c r="F18" s="1">
        <v>68</v>
      </c>
      <c r="G18" s="1">
        <v>72</v>
      </c>
      <c r="H18" s="1">
        <v>75</v>
      </c>
      <c r="I18" s="1">
        <v>32</v>
      </c>
      <c r="J18" s="1">
        <v>77</v>
      </c>
      <c r="K18" s="1">
        <v>100</v>
      </c>
      <c r="L18" s="1" t="s">
        <v>80</v>
      </c>
      <c r="M18" s="1" t="str">
        <f>IF(OR(C18='נתוני עזר וחישובים'!$A$3,C18='נתוני עזר וחישובים'!$A$4,C18='נתוני עזר וחישובים'!$A$5),'נתוני עזר וחישובים'!$B$3,IF(OR(C18='נתוני עזר וחישובים'!$A$6,C18='נתוני עזר וחישובים'!$A$7,C18='נתוני עזר וחישובים'!$A$8,C18='נתוני עזר וחישובים'!$A$9),'נתוני עזר וחישובים'!$B$6,'נתוני עזר וחישובים'!$B$10))</f>
        <v>דרום</v>
      </c>
      <c r="N18" s="1" t="str">
        <f>IF(AVERAGE(F18:K18)&gt;AVERAGE($F$2:$K$32),'נתוני עזר וחישובים'!$A$13,'נתוני עזר וחישובים'!$A$14)</f>
        <v>מתחת לממוצע</v>
      </c>
      <c r="O18" s="5">
        <f>IF(OR(M18='נתוני עזר וחישובים'!$A$18,M18='נתוני עזר וחישובים'!$A$19),'נתוני עזר וחישובים'!$B$18,'נתוני עזר וחישובים'!$B$20)*D18</f>
        <v>20.312000000000001</v>
      </c>
      <c r="P18" s="1" t="str">
        <f>IF(L18='נתוני עזר וחישובים'!$C$24,IF(OR(AND(F18&gt;'נתוני עזר וחישובים'!$C$25,I18&gt;'נתוני עזר וחישובים'!$C$25),J18&gt;'נתוני עזר וחישובים'!$C$26),'נתוני עזר וחישובים'!$D$25,IF(OR(C18='נתוני עזר וחישובים'!$B$27,C18='נתוני עזר וחישובים'!$B$28),'נתוני עזר וחישובים'!$D$27,'נתוני עזר וחישובים'!$D$29)),'נתוני עזר וחישובים'!$A$30)</f>
        <v>לא מועמד לקבלת מלגה</v>
      </c>
      <c r="Q18" s="5">
        <f>IF(D18&lt;='נתוני עזר וחישובים'!$B$34,'נתוני עזר וחישובים'!$C$34,IF(D18&lt;='נתוני עזר וחישובים'!$B$35,'נתוני עזר וחישובים'!$C$35,'נתוני עזר וחישובים'!$C$36))</f>
        <v>85</v>
      </c>
      <c r="R18" s="5">
        <f>IF(D18&lt;'נתוני עזר וחישובים'!$B$40,'נתוני עזר וחישובים'!$C$40,IF(D18&lt;'נתוני עזר וחישובים'!$B$41,'נתוני עזר וחישובים'!$D$40+'נתוני עזר וחישובים'!$C$41*(D18-'נתוני עזר וחישובים'!$B$40),IF(D18&lt;'נתוני עזר וחישובים'!$B$42,'נתוני עזר וחישובים'!$D$41+'נתוני עזר וחישובים'!$C$42*(D18-'נתוני עזר וחישובים'!$B$41),'נתוני עזר וחישובים'!$D$42+'נתוני עזר וחישובים'!$C$43*(D18-'נתוני עזר וחישובים'!$B$42))))</f>
        <v>881.84</v>
      </c>
    </row>
    <row r="19" spans="1:18">
      <c r="A19" s="1" t="s">
        <v>50</v>
      </c>
      <c r="B19" s="1" t="s">
        <v>51</v>
      </c>
      <c r="C19" s="1" t="s">
        <v>36</v>
      </c>
      <c r="D19" s="4">
        <v>3964</v>
      </c>
      <c r="E19" s="1" t="s">
        <v>79</v>
      </c>
      <c r="F19" s="1">
        <v>92</v>
      </c>
      <c r="G19" s="1">
        <v>82</v>
      </c>
      <c r="H19" s="1">
        <v>109</v>
      </c>
      <c r="I19" s="1">
        <v>58</v>
      </c>
      <c r="J19" s="1">
        <v>22</v>
      </c>
      <c r="K19" s="1">
        <v>74</v>
      </c>
      <c r="L19" s="1" t="s">
        <v>80</v>
      </c>
      <c r="M19" s="1" t="str">
        <f>IF(OR(C19='נתוני עזר וחישובים'!$A$3,C19='נתוני עזר וחישובים'!$A$4,C19='נתוני עזר וחישובים'!$A$5),'נתוני עזר וחישובים'!$B$3,IF(OR(C19='נתוני עזר וחישובים'!$A$6,C19='נתוני עזר וחישובים'!$A$7,C19='נתוני עזר וחישובים'!$A$8,C19='נתוני עזר וחישובים'!$A$9),'נתוני עזר וחישובים'!$B$6,'נתוני עזר וחישובים'!$B$10))</f>
        <v>דרום</v>
      </c>
      <c r="N19" s="1" t="str">
        <f>IF(AVERAGE(F19:K19)&gt;AVERAGE($F$2:$K$32),'נתוני עזר וחישובים'!$A$13,'נתוני עזר וחישובים'!$A$14)</f>
        <v>מתחת לממוצע</v>
      </c>
      <c r="O19" s="5">
        <f>IF(OR(M19='נתוני עזר וחישובים'!$A$18,M19='נתוני עזר וחישובים'!$A$19),'נתוני עזר וחישובים'!$B$18,'נתוני עזר וחישובים'!$B$20)*D19</f>
        <v>15.856</v>
      </c>
      <c r="P19" s="1" t="str">
        <f>IF(L19='נתוני עזר וחישובים'!$C$24,IF(OR(AND(F19&gt;'נתוני עזר וחישובים'!$C$25,I19&gt;'נתוני עזר וחישובים'!$C$25),J19&gt;'נתוני עזר וחישובים'!$C$26),'נתוני עזר וחישובים'!$D$25,IF(OR(C19='נתוני עזר וחישובים'!$B$27,C19='נתוני עזר וחישובים'!$B$28),'נתוני עזר וחישובים'!$D$27,'נתוני עזר וחישובים'!$D$29)),'נתוני עזר וחישובים'!$A$30)</f>
        <v>לא מועמד לקבלת מלגה</v>
      </c>
      <c r="Q19" s="5">
        <f>IF(D19&lt;='נתוני עזר וחישובים'!$B$34,'נתוני עזר וחישובים'!$C$34,IF(D19&lt;='נתוני עזר וחישובים'!$B$35,'נתוני עזר וחישובים'!$C$35,'נתוני עזר וחישובים'!$C$36))</f>
        <v>120</v>
      </c>
      <c r="R19" s="5">
        <f>IF(D19&lt;'נתוני עזר וחישובים'!$B$40,'נתוני עזר וחישובים'!$C$40,IF(D19&lt;'נתוני עזר וחישובים'!$B$41,'נתוני עזר וחישובים'!$D$40+'נתוני עזר וחישובים'!$C$41*(D19-'נתוני עזר וחישובים'!$B$40),IF(D19&lt;'נתוני עזר וחישובים'!$B$42,'נתוני עזר וחישובים'!$D$41+'נתוני עזר וחישובים'!$C$42*(D19-'נתוני עזר וחישובים'!$B$41),'נתוני עזר וחישובים'!$D$42+'נתוני עזר וחישובים'!$C$43*(D19-'נתוני עזר וחישובים'!$B$42))))</f>
        <v>569.92000000000007</v>
      </c>
    </row>
    <row r="20" spans="1:18">
      <c r="A20" s="1" t="s">
        <v>52</v>
      </c>
      <c r="B20" s="1" t="s">
        <v>53</v>
      </c>
      <c r="C20" s="1" t="s">
        <v>12</v>
      </c>
      <c r="D20" s="4">
        <v>7256</v>
      </c>
      <c r="E20" s="1" t="s">
        <v>79</v>
      </c>
      <c r="F20" s="1">
        <v>60</v>
      </c>
      <c r="G20" s="1">
        <v>84</v>
      </c>
      <c r="H20" s="1">
        <v>79</v>
      </c>
      <c r="I20" s="1">
        <v>84</v>
      </c>
      <c r="J20" s="1">
        <v>76</v>
      </c>
      <c r="K20" s="1">
        <v>64</v>
      </c>
      <c r="L20" s="1" t="s">
        <v>13</v>
      </c>
      <c r="M20" s="1" t="str">
        <f>IF(OR(C20='נתוני עזר וחישובים'!$A$3,C20='נתוני עזר וחישובים'!$A$4,C20='נתוני עזר וחישובים'!$A$5),'נתוני עזר וחישובים'!$B$3,IF(OR(C20='נתוני עזר וחישובים'!$A$6,C20='נתוני עזר וחישובים'!$A$7,C20='נתוני עזר וחישובים'!$A$8,C20='נתוני עזר וחישובים'!$A$9),'נתוני עזר וחישובים'!$B$6,'נתוני עזר וחישובים'!$B$10))</f>
        <v>צפון</v>
      </c>
      <c r="N20" s="1" t="str">
        <f>IF(AVERAGE(F20:K20)&gt;AVERAGE($F$2:$K$32),'נתוני עזר וחישובים'!$A$13,'נתוני עזר וחישובים'!$A$14)</f>
        <v>מתחת לממוצע</v>
      </c>
      <c r="O20" s="5">
        <f>IF(OR(M20='נתוני עזר וחישובים'!$A$18,M20='נתוני עזר וחישובים'!$A$19),'נתוני עזר וחישובים'!$B$18,'נתוני עזר וחישובים'!$B$20)*D20</f>
        <v>29.024000000000001</v>
      </c>
      <c r="P20" s="1" t="str">
        <f>IF(L20='נתוני עזר וחישובים'!$C$24,IF(OR(AND(F20&gt;'נתוני עזר וחישובים'!$C$25,I20&gt;'נתוני עזר וחישובים'!$C$25),J20&gt;'נתוני עזר וחישובים'!$C$26),'נתוני עזר וחישובים'!$D$25,IF(OR(C20='נתוני עזר וחישובים'!$B$27,C20='נתוני עזר וחישובים'!$B$28),'נתוני עזר וחישובים'!$D$27,'נתוני עזר וחישובים'!$D$29)),'נתוני עזר וחישובים'!$A$30)</f>
        <v>ב'</v>
      </c>
      <c r="Q20" s="5">
        <f>IF(D20&lt;='נתוני עזר וחישובים'!$B$34,'נתוני עזר וחישובים'!$C$34,IF(D20&lt;='נתוני עזר וחישובים'!$B$35,'נתוני עזר וחישובים'!$C$35,'נתוני עזר וחישובים'!$C$36))</f>
        <v>85</v>
      </c>
      <c r="R20" s="5">
        <f>IF(D20&lt;'נתוני עזר וחישובים'!$B$40,'נתוני עזר וחישובים'!$C$40,IF(D20&lt;'נתוני עזר וחישובים'!$B$41,'נתוני עזר וחישובים'!$D$40+'נתוני עזר וחישובים'!$C$41*(D20-'נתוני עזר וחישובים'!$B$40),IF(D20&lt;'נתוני עזר וחישובים'!$B$42,'נתוני עזר וחישובים'!$D$41+'נתוני עזר וחישובים'!$C$42*(D20-'נתוני עזר וחישובים'!$B$41),'נתוני עזר וחישובים'!$D$42+'נתוני עזר וחישובים'!$C$43*(D20-'נתוני עזר וחישובים'!$B$42))))</f>
        <v>1526.8000000000002</v>
      </c>
    </row>
    <row r="21" spans="1:18">
      <c r="A21" s="1" t="s">
        <v>54</v>
      </c>
      <c r="B21" s="1" t="s">
        <v>55</v>
      </c>
      <c r="C21" s="1" t="s">
        <v>16</v>
      </c>
      <c r="D21" s="4">
        <v>4625</v>
      </c>
      <c r="E21" s="1" t="s">
        <v>78</v>
      </c>
      <c r="F21" s="1">
        <v>58</v>
      </c>
      <c r="G21" s="1">
        <v>65</v>
      </c>
      <c r="H21" s="1">
        <v>117</v>
      </c>
      <c r="I21" s="1">
        <v>81</v>
      </c>
      <c r="J21" s="1">
        <v>78</v>
      </c>
      <c r="K21" s="1">
        <v>90</v>
      </c>
      <c r="L21" s="1" t="s">
        <v>13</v>
      </c>
      <c r="M21" s="1" t="str">
        <f>IF(OR(C21='נתוני עזר וחישובים'!$A$3,C21='נתוני עזר וחישובים'!$A$4,C21='נתוני עזר וחישובים'!$A$5),'נתוני עזר וחישובים'!$B$3,IF(OR(C21='נתוני עזר וחישובים'!$A$6,C21='נתוני עזר וחישובים'!$A$7,C21='נתוני עזר וחישובים'!$A$8,C21='נתוני עזר וחישובים'!$A$9),'נתוני עזר וחישובים'!$B$6,'נתוני עזר וחישובים'!$B$10))</f>
        <v>צפון</v>
      </c>
      <c r="N21" s="1" t="str">
        <f>IF(AVERAGE(F21:K21)&gt;AVERAGE($F$2:$K$32),'נתוני עזר וחישובים'!$A$13,'נתוני עזר וחישובים'!$A$14)</f>
        <v>מעל הממוצע</v>
      </c>
      <c r="O21" s="5">
        <f>IF(OR(M21='נתוני עזר וחישובים'!$A$18,M21='נתוני עזר וחישובים'!$A$19),'נתוני עזר וחישובים'!$B$18,'נתוני עזר וחישובים'!$B$20)*D21</f>
        <v>18.5</v>
      </c>
      <c r="P21" s="1" t="str">
        <f>IF(L21='נתוני עזר וחישובים'!$C$24,IF(OR(AND(F21&gt;'נתוני עזר וחישובים'!$C$25,I21&gt;'נתוני עזר וחישובים'!$C$25),J21&gt;'נתוני עזר וחישובים'!$C$26),'נתוני עזר וחישובים'!$D$25,IF(OR(C21='נתוני עזר וחישובים'!$B$27,C21='נתוני עזר וחישובים'!$B$28),'נתוני עזר וחישובים'!$D$27,'נתוני עזר וחישובים'!$D$29)),'נתוני עזר וחישובים'!$A$30)</f>
        <v>ג'</v>
      </c>
      <c r="Q21" s="5">
        <f>IF(D21&lt;='נתוני עזר וחישובים'!$B$34,'נתוני עזר וחישובים'!$C$34,IF(D21&lt;='נתוני עזר וחישובים'!$B$35,'נתוני עזר וחישובים'!$C$35,'נתוני עזר וחישובים'!$C$36))</f>
        <v>85</v>
      </c>
      <c r="R21" s="5">
        <f>IF(D21&lt;'נתוני עזר וחישובים'!$B$40,'נתוני עזר וחישובים'!$C$40,IF(D21&lt;'נתוני עזר וחישובים'!$B$41,'נתוני עזר וחישובים'!$D$40+'נתוני עזר וחישובים'!$C$41*(D21-'נתוני עזר וחישובים'!$B$40),IF(D21&lt;'נתוני עזר וחישובים'!$B$42,'נתוני עזר וחישובים'!$D$41+'נתוני עזר וחישובים'!$C$42*(D21-'נתוני עזר וחישובים'!$B$41),'נתוני עזר וחישובים'!$D$42+'נתוני עזר וחישובים'!$C$43*(D21-'נתוני עזר וחישובים'!$B$42))))</f>
        <v>755</v>
      </c>
    </row>
    <row r="22" spans="1:18">
      <c r="A22" s="1" t="s">
        <v>56</v>
      </c>
      <c r="B22" s="1" t="s">
        <v>57</v>
      </c>
      <c r="C22" s="1" t="s">
        <v>19</v>
      </c>
      <c r="D22" s="4">
        <v>4613</v>
      </c>
      <c r="E22" s="1" t="s">
        <v>78</v>
      </c>
      <c r="F22" s="1">
        <v>99</v>
      </c>
      <c r="G22" s="1">
        <v>77</v>
      </c>
      <c r="H22" s="1">
        <v>87</v>
      </c>
      <c r="I22" s="1">
        <v>47</v>
      </c>
      <c r="J22" s="1">
        <v>42</v>
      </c>
      <c r="K22" s="1">
        <v>78</v>
      </c>
      <c r="L22" s="1" t="s">
        <v>13</v>
      </c>
      <c r="M22" s="1" t="str">
        <f>IF(OR(C22='נתוני עזר וחישובים'!$A$3,C22='נתוני עזר וחישובים'!$A$4,C22='נתוני עזר וחישובים'!$A$5),'נתוני עזר וחישובים'!$B$3,IF(OR(C22='נתוני עזר וחישובים'!$A$6,C22='נתוני עזר וחישובים'!$A$7,C22='נתוני עזר וחישובים'!$A$8,C22='נתוני עזר וחישובים'!$A$9),'נתוני עזר וחישובים'!$B$6,'נתוני עזר וחישובים'!$B$10))</f>
        <v>צפון</v>
      </c>
      <c r="N22" s="1" t="str">
        <f>IF(AVERAGE(F22:K22)&gt;AVERAGE($F$2:$K$32),'נתוני עזר וחישובים'!$A$13,'נתוני עזר וחישובים'!$A$14)</f>
        <v>מתחת לממוצע</v>
      </c>
      <c r="O22" s="5">
        <f>IF(OR(M22='נתוני עזר וחישובים'!$A$18,M22='נתוני עזר וחישובים'!$A$19),'נתוני עזר וחישובים'!$B$18,'נתוני עזר וחישובים'!$B$20)*D22</f>
        <v>18.452000000000002</v>
      </c>
      <c r="P22" s="1" t="str">
        <f>IF(L22='נתוני עזר וחישובים'!$C$24,IF(OR(AND(F22&gt;'נתוני עזר וחישובים'!$C$25,I22&gt;'נתוני עזר וחישובים'!$C$25),J22&gt;'נתוני עזר וחישובים'!$C$26),'נתוני עזר וחישובים'!$D$25,IF(OR(C22='נתוני עזר וחישובים'!$B$27,C22='נתוני עזר וחישובים'!$B$28),'נתוני עזר וחישובים'!$D$27,'נתוני עזר וחישובים'!$D$29)),'נתוני עזר וחישובים'!$A$30)</f>
        <v>ג'</v>
      </c>
      <c r="Q22" s="5">
        <f>IF(D22&lt;='נתוני עזר וחישובים'!$B$34,'נתוני עזר וחישובים'!$C$34,IF(D22&lt;='נתוני עזר וחישובים'!$B$35,'נתוני עזר וחישובים'!$C$35,'נתוני עזר וחישובים'!$C$36))</f>
        <v>85</v>
      </c>
      <c r="R22" s="5">
        <f>IF(D22&lt;'נתוני עזר וחישובים'!$B$40,'נתוני עזר וחישובים'!$C$40,IF(D22&lt;'נתוני עזר וחישובים'!$B$41,'נתוני עזר וחישובים'!$D$40+'נתוני עזר וחישובים'!$C$41*(D22-'נתוני עזר וחישובים'!$B$40),IF(D22&lt;'נתוני עזר וחישובים'!$B$42,'נתוני עזר וחישובים'!$D$41+'נתוני עזר וחישובים'!$C$42*(D22-'נתוני עזר וחישובים'!$B$41),'נתוני עזר וחישובים'!$D$42+'נתוני עזר וחישובים'!$C$43*(D22-'נתוני עזר וחישובים'!$B$42))))</f>
        <v>751.6400000000001</v>
      </c>
    </row>
    <row r="23" spans="1:18">
      <c r="A23" s="1" t="s">
        <v>58</v>
      </c>
      <c r="B23" s="1" t="s">
        <v>59</v>
      </c>
      <c r="C23" s="1" t="s">
        <v>22</v>
      </c>
      <c r="D23" s="4">
        <v>5046</v>
      </c>
      <c r="E23" s="1" t="s">
        <v>78</v>
      </c>
      <c r="F23" s="1">
        <v>88</v>
      </c>
      <c r="G23" s="1">
        <v>30</v>
      </c>
      <c r="H23" s="1">
        <v>80</v>
      </c>
      <c r="I23" s="1">
        <v>94</v>
      </c>
      <c r="J23" s="1">
        <v>84</v>
      </c>
      <c r="K23" s="1">
        <v>85</v>
      </c>
      <c r="L23" s="1" t="s">
        <v>13</v>
      </c>
      <c r="M23" s="1" t="str">
        <f>IF(OR(C23='נתוני עזר וחישובים'!$A$3,C23='נתוני עזר וחישובים'!$A$4,C23='נתוני עזר וחישובים'!$A$5),'נתוני עזר וחישובים'!$B$3,IF(OR(C23='נתוני עזר וחישובים'!$A$6,C23='נתוני עזר וחישובים'!$A$7,C23='נתוני עזר וחישובים'!$A$8,C23='נתוני עזר וחישובים'!$A$9),'נתוני עזר וחישובים'!$B$6,'נתוני עזר וחישובים'!$B$10))</f>
        <v>מרכז</v>
      </c>
      <c r="N23" s="1" t="str">
        <f>IF(AVERAGE(F23:K23)&gt;AVERAGE($F$2:$K$32),'נתוני עזר וחישובים'!$A$13,'נתוני עזר וחישובים'!$A$14)</f>
        <v>מעל הממוצע</v>
      </c>
      <c r="O23" s="5">
        <f>IF(OR(M23='נתוני עזר וחישובים'!$A$18,M23='נתוני עזר וחישובים'!$A$19),'נתוני עזר וחישובים'!$B$18,'נתוני עזר וחישובים'!$B$20)*D23</f>
        <v>5.0460000000000003</v>
      </c>
      <c r="P23" s="1" t="str">
        <f>IF(L23='נתוני עזר וחישובים'!$C$24,IF(OR(AND(F23&gt;'נתוני עזר וחישובים'!$C$25,I23&gt;'נתוני עזר וחישובים'!$C$25),J23&gt;'נתוני עזר וחישובים'!$C$26),'נתוני עזר וחישובים'!$D$25,IF(OR(C23='נתוני עזר וחישובים'!$B$27,C23='נתוני עזר וחישובים'!$B$28),'נתוני עזר וחישובים'!$D$27,'נתוני עזר וחישובים'!$D$29)),'נתוני עזר וחישובים'!$A$30)</f>
        <v>א'</v>
      </c>
      <c r="Q23" s="5">
        <f>IF(D23&lt;='נתוני עזר וחישובים'!$B$34,'נתוני עזר וחישובים'!$C$34,IF(D23&lt;='נתוני עזר וחישובים'!$B$35,'נתוני עזר וחישובים'!$C$35,'נתוני עזר וחישובים'!$C$36))</f>
        <v>85</v>
      </c>
      <c r="R23" s="5">
        <f>IF(D23&lt;'נתוני עזר וחישובים'!$B$40,'נתוני עזר וחישובים'!$C$40,IF(D23&lt;'נתוני עזר וחישובים'!$B$41,'נתוני עזר וחישובים'!$D$40+'נתוני עזר וחישובים'!$C$41*(D23-'נתוני עזר וחישובים'!$B$40),IF(D23&lt;'נתוני עזר וחישובים'!$B$42,'נתוני עזר וחישובים'!$D$41+'נתוני עזר וחישובים'!$C$42*(D23-'נתוני עזר וחישובים'!$B$41),'נתוני עזר וחישובים'!$D$42+'נתוני עזר וחישובים'!$C$43*(D23-'נתוני עזר וחישובים'!$B$42))))</f>
        <v>872.88000000000011</v>
      </c>
    </row>
    <row r="24" spans="1:18">
      <c r="A24" s="1" t="s">
        <v>60</v>
      </c>
      <c r="B24" s="1" t="s">
        <v>61</v>
      </c>
      <c r="C24" s="1" t="s">
        <v>25</v>
      </c>
      <c r="D24" s="4">
        <v>3485</v>
      </c>
      <c r="E24" s="1" t="s">
        <v>78</v>
      </c>
      <c r="F24" s="1">
        <v>39</v>
      </c>
      <c r="G24" s="1">
        <v>87</v>
      </c>
      <c r="H24" s="1">
        <v>119</v>
      </c>
      <c r="I24" s="1">
        <v>93</v>
      </c>
      <c r="J24" s="1">
        <v>50</v>
      </c>
      <c r="K24" s="1">
        <v>87</v>
      </c>
      <c r="L24" s="1" t="s">
        <v>80</v>
      </c>
      <c r="M24" s="1" t="str">
        <f>IF(OR(C24='נתוני עזר וחישובים'!$A$3,C24='נתוני עזר וחישובים'!$A$4,C24='נתוני עזר וחישובים'!$A$5),'נתוני עזר וחישובים'!$B$3,IF(OR(C24='נתוני עזר וחישובים'!$A$6,C24='נתוני עזר וחישובים'!$A$7,C24='נתוני עזר וחישובים'!$A$8,C24='נתוני עזר וחישובים'!$A$9),'נתוני עזר וחישובים'!$B$6,'נתוני עזר וחישובים'!$B$10))</f>
        <v>דרום</v>
      </c>
      <c r="N24" s="1" t="str">
        <f>IF(AVERAGE(F24:K24)&gt;AVERAGE($F$2:$K$32),'נתוני עזר וחישובים'!$A$13,'נתוני עזר וחישובים'!$A$14)</f>
        <v>מעל הממוצע</v>
      </c>
      <c r="O24" s="5">
        <f>IF(OR(M24='נתוני עזר וחישובים'!$A$18,M24='נתוני עזר וחישובים'!$A$19),'נתוני עזר וחישובים'!$B$18,'נתוני עזר וחישובים'!$B$20)*D24</f>
        <v>13.94</v>
      </c>
      <c r="P24" s="1" t="str">
        <f>IF(L24='נתוני עזר וחישובים'!$C$24,IF(OR(AND(F24&gt;'נתוני עזר וחישובים'!$C$25,I24&gt;'נתוני עזר וחישובים'!$C$25),J24&gt;'נתוני עזר וחישובים'!$C$26),'נתוני עזר וחישובים'!$D$25,IF(OR(C24='נתוני עזר וחישובים'!$B$27,C24='נתוני עזר וחישובים'!$B$28),'נתוני עזר וחישובים'!$D$27,'נתוני עזר וחישובים'!$D$29)),'נתוני עזר וחישובים'!$A$30)</f>
        <v>לא מועמד לקבלת מלגה</v>
      </c>
      <c r="Q24" s="5">
        <f>IF(D24&lt;='נתוני עזר וחישובים'!$B$34,'נתוני עזר וחישובים'!$C$34,IF(D24&lt;='נתוני עזר וחישובים'!$B$35,'נתוני עזר וחישובים'!$C$35,'נתוני עזר וחישובים'!$C$36))</f>
        <v>120</v>
      </c>
      <c r="R24" s="5">
        <f>IF(D24&lt;'נתוני עזר וחישובים'!$B$40,'נתוני עזר וחישובים'!$C$40,IF(D24&lt;'נתוני עזר וחישובים'!$B$41,'נתוני עזר וחישובים'!$D$40+'נתוני עזר וחישובים'!$C$41*(D24-'נתוני עזר וחישובים'!$B$40),IF(D24&lt;'נתוני עזר וחישובים'!$B$42,'נתוני עזר וחישובים'!$D$41+'נתוני עזר וחישובים'!$C$42*(D24-'נתוני עזר וחישובים'!$B$41),'נתוני עזר וחישובים'!$D$42+'נתוני עזר וחישובים'!$C$43*(D24-'נתוני עזר וחישובים'!$B$42))))</f>
        <v>435.8</v>
      </c>
    </row>
    <row r="25" spans="1:18">
      <c r="A25" s="1" t="s">
        <v>62</v>
      </c>
      <c r="B25" s="1" t="s">
        <v>63</v>
      </c>
      <c r="C25" s="1" t="s">
        <v>28</v>
      </c>
      <c r="D25" s="4">
        <v>4475</v>
      </c>
      <c r="E25" s="1" t="s">
        <v>79</v>
      </c>
      <c r="F25" s="1">
        <v>85</v>
      </c>
      <c r="G25" s="1">
        <v>75</v>
      </c>
      <c r="H25" s="1">
        <v>117</v>
      </c>
      <c r="I25" s="1">
        <v>100</v>
      </c>
      <c r="J25" s="1">
        <v>68</v>
      </c>
      <c r="K25" s="1">
        <v>89</v>
      </c>
      <c r="L25" s="1" t="s">
        <v>80</v>
      </c>
      <c r="M25" s="1" t="str">
        <f>IF(OR(C25='נתוני עזר וחישובים'!$A$3,C25='נתוני עזר וחישובים'!$A$4,C25='נתוני עזר וחישובים'!$A$5),'נתוני עזר וחישובים'!$B$3,IF(OR(C25='נתוני עזר וחישובים'!$A$6,C25='נתוני עזר וחישובים'!$A$7,C25='נתוני עזר וחישובים'!$A$8,C25='נתוני עזר וחישובים'!$A$9),'נתוני עזר וחישובים'!$B$6,'נתוני עזר וחישובים'!$B$10))</f>
        <v>מרכז</v>
      </c>
      <c r="N25" s="1" t="str">
        <f>IF(AVERAGE(F25:K25)&gt;AVERAGE($F$2:$K$32),'נתוני עזר וחישובים'!$A$13,'נתוני עזר וחישובים'!$A$14)</f>
        <v>מעל הממוצע</v>
      </c>
      <c r="O25" s="5">
        <f>IF(OR(M25='נתוני עזר וחישובים'!$A$18,M25='נתוני עזר וחישובים'!$A$19),'נתוני עזר וחישובים'!$B$18,'נתוני עזר וחישובים'!$B$20)*D25</f>
        <v>4.4750000000000005</v>
      </c>
      <c r="P25" s="1" t="str">
        <f>IF(L25='נתוני עזר וחישובים'!$C$24,IF(OR(AND(F25&gt;'נתוני עזר וחישובים'!$C$25,I25&gt;'נתוני עזר וחישובים'!$C$25),J25&gt;'נתוני עזר וחישובים'!$C$26),'נתוני עזר וחישובים'!$D$25,IF(OR(C25='נתוני עזר וחישובים'!$B$27,C25='נתוני עזר וחישובים'!$B$28),'נתוני עזר וחישובים'!$D$27,'נתוני עזר וחישובים'!$D$29)),'נתוני עזר וחישובים'!$A$30)</f>
        <v>לא מועמד לקבלת מלגה</v>
      </c>
      <c r="Q25" s="5">
        <f>IF(D25&lt;='נתוני עזר וחישובים'!$B$34,'נתוני עזר וחישובים'!$C$34,IF(D25&lt;='נתוני עזר וחישובים'!$B$35,'נתוני עזר וחישובים'!$C$35,'נתוני עזר וחישובים'!$C$36))</f>
        <v>120</v>
      </c>
      <c r="R25" s="5">
        <f>IF(D25&lt;'נתוני עזר וחישובים'!$B$40,'נתוני עזר וחישובים'!$C$40,IF(D25&lt;'נתוני עזר וחישובים'!$B$41,'נתוני עזר וחישובים'!$D$40+'נתוני עזר וחישובים'!$C$41*(D25-'נתוני עזר וחישובים'!$B$40),IF(D25&lt;'נתוני עזר וחישובים'!$B$42,'נתוני עזר וחישובים'!$D$41+'נתוני עזר וחישובים'!$C$42*(D25-'נתוני עזר וחישובים'!$B$41),'נתוני עזר וחישובים'!$D$42+'נתוני עזר וחישובים'!$C$43*(D25-'נתוני עזר וחישובים'!$B$42))))</f>
        <v>713</v>
      </c>
    </row>
    <row r="26" spans="1:18">
      <c r="A26" s="1" t="s">
        <v>64</v>
      </c>
      <c r="B26" s="1" t="s">
        <v>65</v>
      </c>
      <c r="C26" s="1" t="s">
        <v>66</v>
      </c>
      <c r="D26" s="4">
        <v>2567</v>
      </c>
      <c r="E26" s="1" t="s">
        <v>7</v>
      </c>
      <c r="F26" s="1">
        <v>99</v>
      </c>
      <c r="G26" s="1">
        <v>67</v>
      </c>
      <c r="H26" s="1">
        <v>71</v>
      </c>
      <c r="I26" s="1">
        <v>65</v>
      </c>
      <c r="J26" s="1">
        <v>74</v>
      </c>
      <c r="K26" s="1">
        <v>80</v>
      </c>
      <c r="L26" s="1" t="s">
        <v>80</v>
      </c>
      <c r="M26" s="1" t="str">
        <f>IF(OR(C26='נתוני עזר וחישובים'!$A$3,C26='נתוני עזר וחישובים'!$A$4,C26='נתוני עזר וחישובים'!$A$5),'נתוני עזר וחישובים'!$B$3,IF(OR(C26='נתוני עזר וחישובים'!$A$6,C26='נתוני עזר וחישובים'!$A$7,C26='נתוני עזר וחישובים'!$A$8,C26='נתוני עזר וחישובים'!$A$9),'נתוני עזר וחישובים'!$B$6,'נתוני עזר וחישובים'!$B$10))</f>
        <v>דרום</v>
      </c>
      <c r="N26" s="1" t="str">
        <f>IF(AVERAGE(F26:K26)&gt;AVERAGE($F$2:$K$32),'נתוני עזר וחישובים'!$A$13,'נתוני עזר וחישובים'!$A$14)</f>
        <v>מעל הממוצע</v>
      </c>
      <c r="O26" s="5">
        <f>IF(OR(M26='נתוני עזר וחישובים'!$A$18,M26='נתוני עזר וחישובים'!$A$19),'נתוני עזר וחישובים'!$B$18,'נתוני עזר וחישובים'!$B$20)*D26</f>
        <v>10.268000000000001</v>
      </c>
      <c r="P26" s="1" t="str">
        <f>IF(L26='נתוני עזר וחישובים'!$C$24,IF(OR(AND(F26&gt;'נתוני עזר וחישובים'!$C$25,I26&gt;'נתוני עזר וחישובים'!$C$25),J26&gt;'נתוני עזר וחישובים'!$C$26),'נתוני עזר וחישובים'!$D$25,IF(OR(C26='נתוני עזר וחישובים'!$B$27,C26='נתוני עזר וחישובים'!$B$28),'נתוני עזר וחישובים'!$D$27,'נתוני עזר וחישובים'!$D$29)),'נתוני עזר וחישובים'!$A$30)</f>
        <v>לא מועמד לקבלת מלגה</v>
      </c>
      <c r="Q26" s="5">
        <f>IF(D26&lt;='נתוני עזר וחישובים'!$B$34,'נתוני עזר וחישובים'!$C$34,IF(D26&lt;='נתוני עזר וחישובים'!$B$35,'נתוני עזר וחישובים'!$C$35,'נתוני עזר וחישובים'!$C$36))</f>
        <v>120</v>
      </c>
      <c r="R26" s="5">
        <f>IF(D26&lt;'נתוני עזר וחישובים'!$B$40,'נתוני עזר וחישובים'!$C$40,IF(D26&lt;'נתוני עזר וחישובים'!$B$41,'נתוני עזר וחישובים'!$D$40+'נתוני עזר וחישובים'!$C$41*(D26-'נתוני עזר וחישובים'!$B$40),IF(D26&lt;'נתוני עזר וחישובים'!$B$42,'נתוני עזר וחישובים'!$D$41+'נתוני עזר וחישובים'!$C$42*(D26-'נתוני עזר וחישובים'!$B$41),'נתוני עזר וחישובים'!$D$42+'נתוני עזר וחישובים'!$C$43*(D26-'נתוני עזר וחישובים'!$B$42))))</f>
        <v>235.04999999999998</v>
      </c>
    </row>
    <row r="27" spans="1:18">
      <c r="A27" s="1" t="s">
        <v>67</v>
      </c>
      <c r="B27" s="1" t="s">
        <v>68</v>
      </c>
      <c r="C27" s="1" t="s">
        <v>69</v>
      </c>
      <c r="D27" s="4">
        <v>7500</v>
      </c>
      <c r="E27" s="1" t="s">
        <v>7</v>
      </c>
      <c r="F27" s="1">
        <v>98</v>
      </c>
      <c r="G27" s="1">
        <v>99</v>
      </c>
      <c r="H27" s="1">
        <v>106</v>
      </c>
      <c r="I27" s="1">
        <v>82</v>
      </c>
      <c r="J27" s="1">
        <v>84</v>
      </c>
      <c r="K27" s="1">
        <v>84</v>
      </c>
      <c r="L27" s="1" t="s">
        <v>80</v>
      </c>
      <c r="M27" s="1" t="str">
        <f>IF(OR(C27='נתוני עזר וחישובים'!$A$3,C27='נתוני עזר וחישובים'!$A$4,C27='נתוני עזר וחישובים'!$A$5),'נתוני עזר וחישובים'!$B$3,IF(OR(C27='נתוני עזר וחישובים'!$A$6,C27='נתוני עזר וחישובים'!$A$7,C27='נתוני עזר וחישובים'!$A$8,C27='נתוני עזר וחישובים'!$A$9),'נתוני עזר וחישובים'!$B$6,'נתוני עזר וחישובים'!$B$10))</f>
        <v>מרכז</v>
      </c>
      <c r="N27" s="1" t="str">
        <f>IF(AVERAGE(F27:K27)&gt;AVERAGE($F$2:$K$32),'נתוני עזר וחישובים'!$A$13,'נתוני עזר וחישובים'!$A$14)</f>
        <v>מעל הממוצע</v>
      </c>
      <c r="O27" s="5">
        <f>IF(OR(M27='נתוני עזר וחישובים'!$A$18,M27='נתוני עזר וחישובים'!$A$19),'נתוני עזר וחישובים'!$B$18,'נתוני עזר וחישובים'!$B$20)*D27</f>
        <v>7.5</v>
      </c>
      <c r="P27" s="1" t="str">
        <f>IF(L27='נתוני עזר וחישובים'!$C$24,IF(OR(AND(F27&gt;'נתוני עזר וחישובים'!$C$25,I27&gt;'נתוני עזר וחישובים'!$C$25),J27&gt;'נתוני עזר וחישובים'!$C$26),'נתוני עזר וחישובים'!$D$25,IF(OR(C27='נתוני עזר וחישובים'!$B$27,C27='נתוני עזר וחישובים'!$B$28),'נתוני עזר וחישובים'!$D$27,'נתוני עזר וחישובים'!$D$29)),'נתוני עזר וחישובים'!$A$30)</f>
        <v>לא מועמד לקבלת מלגה</v>
      </c>
      <c r="Q27" s="5">
        <f>IF(D27&lt;='נתוני עזר וחישובים'!$B$34,'נתוני עזר וחישובים'!$C$34,IF(D27&lt;='נתוני עזר וחישובים'!$B$35,'נתוני עזר וחישובים'!$C$35,'נתוני עזר וחישובים'!$C$36))</f>
        <v>85</v>
      </c>
      <c r="R27" s="5">
        <f>IF(D27&lt;'נתוני עזר וחישובים'!$B$40,'נתוני עזר וחישובים'!$C$40,IF(D27&lt;'נתוני עזר וחישובים'!$B$41,'נתוני עזר וחישובים'!$D$40+'נתוני עזר וחישובים'!$C$41*(D27-'נתוני עזר וחישובים'!$B$40),IF(D27&lt;'נתוני עזר וחישובים'!$B$42,'נתוני עזר וחישובים'!$D$41+'נתוני עזר וחישובים'!$C$42*(D27-'נתוני עזר וחישובים'!$B$41),'נתוני עזר וחישובים'!$D$42+'נתוני עזר וחישובים'!$C$43*(D27-'נתוני עזר וחישובים'!$B$42))))</f>
        <v>1600</v>
      </c>
    </row>
    <row r="28" spans="1:18">
      <c r="A28" s="1" t="s">
        <v>70</v>
      </c>
      <c r="B28" s="1" t="s">
        <v>47</v>
      </c>
      <c r="C28" s="1" t="s">
        <v>69</v>
      </c>
      <c r="D28" s="4">
        <v>4260</v>
      </c>
      <c r="E28" s="1" t="s">
        <v>7</v>
      </c>
      <c r="F28" s="1">
        <v>72</v>
      </c>
      <c r="G28" s="1">
        <v>74</v>
      </c>
      <c r="H28" s="1">
        <v>65</v>
      </c>
      <c r="I28" s="1">
        <v>93</v>
      </c>
      <c r="J28" s="1">
        <v>98</v>
      </c>
      <c r="K28" s="1">
        <v>71</v>
      </c>
      <c r="L28" s="1" t="s">
        <v>13</v>
      </c>
      <c r="M28" s="1" t="str">
        <f>IF(OR(C28='נתוני עזר וחישובים'!$A$3,C28='נתוני עזר וחישובים'!$A$4,C28='נתוני עזר וחישובים'!$A$5),'נתוני עזר וחישובים'!$B$3,IF(OR(C28='נתוני עזר וחישובים'!$A$6,C28='נתוני עזר וחישובים'!$A$7,C28='נתוני עזר וחישובים'!$A$8,C28='נתוני עזר וחישובים'!$A$9),'נתוני עזר וחישובים'!$B$6,'נתוני עזר וחישובים'!$B$10))</f>
        <v>מרכז</v>
      </c>
      <c r="N28" s="1" t="str">
        <f>IF(AVERAGE(F28:K28)&gt;AVERAGE($F$2:$K$32),'נתוני עזר וחישובים'!$A$13,'נתוני עזר וחישובים'!$A$14)</f>
        <v>מעל הממוצע</v>
      </c>
      <c r="O28" s="5">
        <f>IF(OR(M28='נתוני עזר וחישובים'!$A$18,M28='נתוני עזר וחישובים'!$A$19),'נתוני עזר וחישובים'!$B$18,'נתוני עזר וחישובים'!$B$20)*D28</f>
        <v>4.26</v>
      </c>
      <c r="P28" s="1" t="str">
        <f>IF(L28='נתוני עזר וחישובים'!$C$24,IF(OR(AND(F28&gt;'נתוני עזר וחישובים'!$C$25,I28&gt;'נתוני עזר וחישובים'!$C$25),J28&gt;'נתוני עזר וחישובים'!$C$26),'נתוני עזר וחישובים'!$D$25,IF(OR(C28='נתוני עזר וחישובים'!$B$27,C28='נתוני עזר וחישובים'!$B$28),'נתוני עזר וחישובים'!$D$27,'נתוני עזר וחישובים'!$D$29)),'נתוני עזר וחישובים'!$A$30)</f>
        <v>א'</v>
      </c>
      <c r="Q28" s="5">
        <f>IF(D28&lt;='נתוני עזר וחישובים'!$B$34,'נתוני עזר וחישובים'!$C$34,IF(D28&lt;='נתוני עזר וחישובים'!$B$35,'נתוני עזר וחישובים'!$C$35,'נתוני עזר וחישובים'!$C$36))</f>
        <v>120</v>
      </c>
      <c r="R28" s="5">
        <f>IF(D28&lt;'נתוני עזר וחישובים'!$B$40,'נתוני עזר וחישובים'!$C$40,IF(D28&lt;'נתוני עזר וחישובים'!$B$41,'נתוני עזר וחישובים'!$D$40+'נתוני עזר וחישובים'!$C$41*(D28-'נתוני עזר וחישובים'!$B$40),IF(D28&lt;'נתוני עזר וחישובים'!$B$42,'נתוני עזר וחישובים'!$D$41+'נתוני עזר וחישובים'!$C$42*(D28-'נתוני עזר וחישובים'!$B$41),'נתוני עזר וחישובים'!$D$42+'נתוני עזר וחישובים'!$C$43*(D28-'נתוני עזר וחישובים'!$B$42))))</f>
        <v>652.79999999999995</v>
      </c>
    </row>
    <row r="29" spans="1:18">
      <c r="A29" s="1" t="s">
        <v>71</v>
      </c>
      <c r="B29" s="1" t="s">
        <v>11</v>
      </c>
      <c r="C29" s="1" t="s">
        <v>66</v>
      </c>
      <c r="D29" s="4">
        <v>3540</v>
      </c>
      <c r="E29" s="1" t="s">
        <v>78</v>
      </c>
      <c r="F29" s="1">
        <v>74</v>
      </c>
      <c r="G29" s="1">
        <v>62</v>
      </c>
      <c r="H29" s="1">
        <v>94</v>
      </c>
      <c r="I29" s="1">
        <v>63</v>
      </c>
      <c r="J29" s="1">
        <v>90</v>
      </c>
      <c r="K29" s="1">
        <v>86</v>
      </c>
      <c r="L29" s="1" t="s">
        <v>13</v>
      </c>
      <c r="M29" s="1" t="str">
        <f>IF(OR(C29='נתוני עזר וחישובים'!$A$3,C29='נתוני עזר וחישובים'!$A$4,C29='נתוני עזר וחישובים'!$A$5),'נתוני עזר וחישובים'!$B$3,IF(OR(C29='נתוני עזר וחישובים'!$A$6,C29='נתוני עזר וחישובים'!$A$7,C29='נתוני עזר וחישובים'!$A$8,C29='נתוני עזר וחישובים'!$A$9),'נתוני עזר וחישובים'!$B$6,'נתוני עזר וחישובים'!$B$10))</f>
        <v>דרום</v>
      </c>
      <c r="N29" s="1" t="str">
        <f>IF(AVERAGE(F29:K29)&gt;AVERAGE($F$2:$K$32),'נתוני עזר וחישובים'!$A$13,'נתוני עזר וחישובים'!$A$14)</f>
        <v>מעל הממוצע</v>
      </c>
      <c r="O29" s="5">
        <f>IF(OR(M29='נתוני עזר וחישובים'!$A$18,M29='נתוני עזר וחישובים'!$A$19),'נתוני עזר וחישובים'!$B$18,'נתוני עזר וחישובים'!$B$20)*D29</f>
        <v>14.16</v>
      </c>
      <c r="P29" s="1" t="str">
        <f>IF(L29='נתוני עזר וחישובים'!$C$24,IF(OR(AND(F29&gt;'נתוני עזר וחישובים'!$C$25,I29&gt;'נתוני עזר וחישובים'!$C$25),J29&gt;'נתוני עזר וחישובים'!$C$26),'נתוני עזר וחישובים'!$D$25,IF(OR(C29='נתוני עזר וחישובים'!$B$27,C29='נתוני עזר וחישובים'!$B$28),'נתוני עזר וחישובים'!$D$27,'נתוני עזר וחישובים'!$D$29)),'נתוני עזר וחישובים'!$A$30)</f>
        <v>א'</v>
      </c>
      <c r="Q29" s="5">
        <f>IF(D29&lt;='נתוני עזר וחישובים'!$B$34,'נתוני עזר וחישובים'!$C$34,IF(D29&lt;='נתוני עזר וחישובים'!$B$35,'נתוני עזר וחישובים'!$C$35,'נתוני עזר וחישובים'!$C$36))</f>
        <v>120</v>
      </c>
      <c r="R29" s="5">
        <f>IF(D29&lt;'נתוני עזר וחישובים'!$B$40,'נתוני עזר וחישובים'!$C$40,IF(D29&lt;'נתוני עזר וחישובים'!$B$41,'נתוני עזר וחישובים'!$D$40+'נתוני עזר וחישובים'!$C$41*(D29-'נתוני עזר וחישובים'!$B$40),IF(D29&lt;'נתוני עזר וחישובים'!$B$42,'נתוני עזר וחישובים'!$D$41+'נתוני עזר וחישובים'!$C$42*(D29-'נתוני עזר וחישובים'!$B$41),'נתוני עזר וחישובים'!$D$42+'נתוני עזר וחישובים'!$C$43*(D29-'נתוני עזר וחישובים'!$B$42))))</f>
        <v>451.20000000000005</v>
      </c>
    </row>
    <row r="30" spans="1:18">
      <c r="A30" s="1" t="s">
        <v>72</v>
      </c>
      <c r="B30" s="1" t="s">
        <v>73</v>
      </c>
      <c r="C30" s="1" t="s">
        <v>16</v>
      </c>
      <c r="D30" s="4">
        <v>5680</v>
      </c>
      <c r="E30" s="1" t="s">
        <v>78</v>
      </c>
      <c r="F30" s="1">
        <v>98</v>
      </c>
      <c r="G30" s="1">
        <v>69</v>
      </c>
      <c r="H30" s="1">
        <v>92</v>
      </c>
      <c r="I30" s="1">
        <v>89</v>
      </c>
      <c r="J30" s="1">
        <v>66</v>
      </c>
      <c r="K30" s="1">
        <v>93</v>
      </c>
      <c r="L30" s="1" t="s">
        <v>13</v>
      </c>
      <c r="M30" s="1" t="str">
        <f>IF(OR(C30='נתוני עזר וחישובים'!$A$3,C30='נתוני עזר וחישובים'!$A$4,C30='נתוני עזר וחישובים'!$A$5),'נתוני עזר וחישובים'!$B$3,IF(OR(C30='נתוני עזר וחישובים'!$A$6,C30='נתוני עזר וחישובים'!$A$7,C30='נתוני עזר וחישובים'!$A$8,C30='נתוני עזר וחישובים'!$A$9),'נתוני עזר וחישובים'!$B$6,'נתוני עזר וחישובים'!$B$10))</f>
        <v>צפון</v>
      </c>
      <c r="N30" s="1" t="str">
        <f>IF(AVERAGE(F30:K30)&gt;AVERAGE($F$2:$K$32),'נתוני עזר וחישובים'!$A$13,'נתוני עזר וחישובים'!$A$14)</f>
        <v>מעל הממוצע</v>
      </c>
      <c r="O30" s="5">
        <f>IF(OR(M30='נתוני עזר וחישובים'!$A$18,M30='נתוני עזר וחישובים'!$A$19),'נתוני עזר וחישובים'!$B$18,'נתוני עזר וחישובים'!$B$20)*D30</f>
        <v>22.72</v>
      </c>
      <c r="P30" s="1" t="str">
        <f>IF(L30='נתוני עזר וחישובים'!$C$24,IF(OR(AND(F30&gt;'נתוני עזר וחישובים'!$C$25,I30&gt;'נתוני עזר וחישובים'!$C$25),J30&gt;'נתוני עזר וחישובים'!$C$26),'נתוני עזר וחישובים'!$D$25,IF(OR(C30='נתוני עזר וחישובים'!$B$27,C30='נתוני עזר וחישובים'!$B$28),'נתוני עזר וחישובים'!$D$27,'נתוני עזר וחישובים'!$D$29)),'נתוני עזר וחישובים'!$A$30)</f>
        <v>א'</v>
      </c>
      <c r="Q30" s="5">
        <f>IF(D30&lt;='נתוני עזר וחישובים'!$B$34,'נתוני עזר וחישובים'!$C$34,IF(D30&lt;='נתוני עזר וחישובים'!$B$35,'נתוני עזר וחישובים'!$C$35,'נתוני עזר וחישובים'!$C$36))</f>
        <v>85</v>
      </c>
      <c r="R30" s="5">
        <f>IF(D30&lt;'נתוני עזר וחישובים'!$B$40,'נתוני עזר וחישובים'!$C$40,IF(D30&lt;'נתוני עזר וחישובים'!$B$41,'נתוני עזר וחישובים'!$D$40+'נתוני עזר וחישובים'!$C$41*(D30-'נתוני עזר וחישובים'!$B$40),IF(D30&lt;'נתוני עזר וחישובים'!$B$42,'נתוני עזר וחישובים'!$D$41+'נתוני עזר וחישובים'!$C$42*(D30-'נתוני עזר וחישובים'!$B$41),'נתוני עזר וחישובים'!$D$42+'נתוני עזר וחישובים'!$C$43*(D30-'נתוני עזר וחישובים'!$B$42))))</f>
        <v>1054</v>
      </c>
    </row>
    <row r="31" spans="1:18">
      <c r="A31" s="1" t="s">
        <v>74</v>
      </c>
      <c r="B31" s="1" t="s">
        <v>55</v>
      </c>
      <c r="C31" s="1" t="s">
        <v>66</v>
      </c>
      <c r="D31" s="4">
        <v>6700</v>
      </c>
      <c r="E31" s="1" t="s">
        <v>78</v>
      </c>
      <c r="F31" s="1">
        <v>80</v>
      </c>
      <c r="G31" s="1">
        <v>72</v>
      </c>
      <c r="H31" s="1">
        <v>107</v>
      </c>
      <c r="I31" s="1">
        <v>72</v>
      </c>
      <c r="J31" s="1">
        <v>90</v>
      </c>
      <c r="K31" s="1">
        <v>81</v>
      </c>
      <c r="L31" s="1" t="s">
        <v>13</v>
      </c>
      <c r="M31" s="1" t="str">
        <f>IF(OR(C31='נתוני עזר וחישובים'!$A$3,C31='נתוני עזר וחישובים'!$A$4,C31='נתוני עזר וחישובים'!$A$5),'נתוני עזר וחישובים'!$B$3,IF(OR(C31='נתוני עזר וחישובים'!$A$6,C31='נתוני עזר וחישובים'!$A$7,C31='נתוני עזר וחישובים'!$A$8,C31='נתוני עזר וחישובים'!$A$9),'נתוני עזר וחישובים'!$B$6,'נתוני עזר וחישובים'!$B$10))</f>
        <v>דרום</v>
      </c>
      <c r="N31" s="1" t="str">
        <f>IF(AVERAGE(F31:K31)&gt;AVERAGE($F$2:$K$32),'נתוני עזר וחישובים'!$A$13,'נתוני עזר וחישובים'!$A$14)</f>
        <v>מעל הממוצע</v>
      </c>
      <c r="O31" s="5">
        <f>IF(OR(M31='נתוני עזר וחישובים'!$A$18,M31='נתוני עזר וחישובים'!$A$19),'נתוני עזר וחישובים'!$B$18,'נתוני עזר וחישובים'!$B$20)*D31</f>
        <v>26.8</v>
      </c>
      <c r="P31" s="1" t="str">
        <f>IF(L31='נתוני עזר וחישובים'!$C$24,IF(OR(AND(F31&gt;'נתוני עזר וחישובים'!$C$25,I31&gt;'נתוני עזר וחישובים'!$C$25),J31&gt;'נתוני עזר וחישובים'!$C$26),'נתוני עזר וחישובים'!$D$25,IF(OR(C31='נתוני עזר וחישובים'!$B$27,C31='נתוני עזר וחישובים'!$B$28),'נתוני עזר וחישובים'!$D$27,'נתוני עזר וחישובים'!$D$29)),'נתוני עזר וחישובים'!$A$30)</f>
        <v>א'</v>
      </c>
      <c r="Q31" s="5">
        <f>IF(D31&lt;='נתוני עזר וחישובים'!$B$34,'נתוני עזר וחישובים'!$C$34,IF(D31&lt;='נתוני עזר וחישובים'!$B$35,'נתוני עזר וחישובים'!$C$35,'נתוני עזר וחישובים'!$C$36))</f>
        <v>85</v>
      </c>
      <c r="R31" s="5">
        <f>IF(D31&lt;'נתוני עזר וחישובים'!$B$40,'נתוני עזר וחישובים'!$C$40,IF(D31&lt;'נתוני עזר וחישובים'!$B$41,'נתוני עזר וחישובים'!$D$40+'נתוני עזר וחישובים'!$C$41*(D31-'נתוני עזר וחישובים'!$B$40),IF(D31&lt;'נתוני עזר וחישובים'!$B$42,'נתוני עזר וחישובים'!$D$41+'נתוני עזר וחישובים'!$C$42*(D31-'נתוני עזר וחישובים'!$B$41),'נתוני עזר וחישובים'!$D$42+'נתוני עזר וחישובים'!$C$43*(D31-'נתוני עזר וחישובים'!$B$42))))</f>
        <v>1360</v>
      </c>
    </row>
    <row r="32" spans="1:18">
      <c r="A32" s="1" t="s">
        <v>75</v>
      </c>
      <c r="B32" s="1" t="s">
        <v>76</v>
      </c>
      <c r="C32" s="1" t="s">
        <v>69</v>
      </c>
      <c r="D32" s="4">
        <v>5200</v>
      </c>
      <c r="E32" s="1" t="s">
        <v>78</v>
      </c>
      <c r="F32" s="1">
        <v>66</v>
      </c>
      <c r="G32" s="1">
        <v>66</v>
      </c>
      <c r="H32" s="1">
        <v>95</v>
      </c>
      <c r="I32" s="1">
        <v>88</v>
      </c>
      <c r="J32" s="1">
        <v>75</v>
      </c>
      <c r="K32" s="1">
        <v>91</v>
      </c>
      <c r="L32" s="1" t="s">
        <v>80</v>
      </c>
      <c r="M32" s="1" t="str">
        <f>IF(OR(C32='נתוני עזר וחישובים'!$A$3,C32='נתוני עזר וחישובים'!$A$4,C32='נתוני עזר וחישובים'!$A$5),'נתוני עזר וחישובים'!$B$3,IF(OR(C32='נתוני עזר וחישובים'!$A$6,C32='נתוני עזר וחישובים'!$A$7,C32='נתוני עזר וחישובים'!$A$8,C32='נתוני עזר וחישובים'!$A$9),'נתוני עזר וחישובים'!$B$6,'נתוני עזר וחישובים'!$B$10))</f>
        <v>מרכז</v>
      </c>
      <c r="N32" s="1" t="str">
        <f>IF(AVERAGE(F32:K32)&gt;AVERAGE($F$2:$K$32),'נתוני עזר וחישובים'!$A$13,'נתוני עזר וחישובים'!$A$14)</f>
        <v>מעל הממוצע</v>
      </c>
      <c r="O32" s="5">
        <f>IF(OR(M32='נתוני עזר וחישובים'!$A$18,M32='נתוני עזר וחישובים'!$A$19),'נתוני עזר וחישובים'!$B$18,'נתוני עזר וחישובים'!$B$20)*D32</f>
        <v>5.2</v>
      </c>
      <c r="P32" s="1" t="str">
        <f>IF(L32='נתוני עזר וחישובים'!$C$24,IF(OR(AND(F32&gt;'נתוני עזר וחישובים'!$C$25,I32&gt;'נתוני עזר וחישובים'!$C$25),J32&gt;'נתוני עזר וחישובים'!$C$26),'נתוני עזר וחישובים'!$D$25,IF(OR(C32='נתוני עזר וחישובים'!$B$27,C32='נתוני עזר וחישובים'!$B$28),'נתוני עזר וחישובים'!$D$27,'נתוני עזר וחישובים'!$D$29)),'נתוני עזר וחישובים'!$A$30)</f>
        <v>לא מועמד לקבלת מלגה</v>
      </c>
      <c r="Q32" s="5">
        <f>IF(D32&lt;='נתוני עזר וחישובים'!$B$34,'נתוני עזר וחישובים'!$C$34,IF(D32&lt;='נתוני עזר וחישובים'!$B$35,'נתוני עזר וחישובים'!$C$35,'נתוני עזר וחישובים'!$C$36))</f>
        <v>85</v>
      </c>
      <c r="R32" s="5">
        <f>IF(D32&lt;'נתוני עזר וחישובים'!$B$40,'נתוני עזר וחישובים'!$C$40,IF(D32&lt;'נתוני עזר וחישובים'!$B$41,'נתוני עזר וחישובים'!$D$40+'נתוני עזר וחישובים'!$C$41*(D32-'נתוני עזר וחישובים'!$B$40),IF(D32&lt;'נתוני עזר וחישובים'!$B$42,'נתוני עזר וחישובים'!$D$41+'נתוני עזר וחישובים'!$C$42*(D32-'נתוני עזר וחישובים'!$B$41),'נתוני עזר וחישובים'!$D$42+'נתוני עזר וחישובים'!$C$43*(D32-'נתוני עזר וחישובים'!$B$42))))</f>
        <v>916.00000000000011</v>
      </c>
    </row>
    <row r="34" spans="2:2" ht="15.75">
      <c r="B34" s="3"/>
    </row>
  </sheetData>
  <autoFilter ref="A1:R32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נתוני עזר וחישובים</vt:lpstr>
      <vt:lpstr>סטודנטים</vt:lpstr>
      <vt:lpstr>סטודנטים!Extract</vt:lpstr>
      <vt:lpstr>סטודנטים!grades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Meir</dc:creator>
  <cp:lastModifiedBy>שי שקרוב</cp:lastModifiedBy>
  <cp:lastPrinted>2011-12-09T14:53:50Z</cp:lastPrinted>
  <dcterms:created xsi:type="dcterms:W3CDTF">2006-02-21T07:07:06Z</dcterms:created>
  <dcterms:modified xsi:type="dcterms:W3CDTF">2011-12-12T08:11:08Z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-967030693</vt:i4>
  </property>
  <property fmtid="{D5CDD505-2E9C-101B-9397-08002B2CF9AE}" pid="3" name="_EmailSubject">
    <vt:lpwstr>סוף סופי</vt:lpwstr>
  </property>
  <property fmtid="{D5CDD505-2E9C-101B-9397-08002B2CF9AE}" pid="4" name="_AuthorEmail">
    <vt:lpwstr>amitai_e@netvision.net.il</vt:lpwstr>
  </property>
  <property fmtid="{D5CDD505-2E9C-101B-9397-08002B2CF9AE}" pid="5" name="_AuthorEmailDisplayName">
    <vt:lpwstr>Yael &amp; Etai</vt:lpwstr>
  </property>
  <property fmtid="{D5CDD505-2E9C-101B-9397-08002B2CF9AE}" pid="6" name="_ReviewingToolsShownOnce">
    <vt:lpwstr/>
  </property>
</Properties>
</file>