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450" yWindow="-15" windowWidth="9690" windowHeight="6285" tabRatio="804"/>
  </bookViews>
  <sheets>
    <sheet name="לוח שפיצר" sheetId="106" r:id="rId1"/>
    <sheet name="1-11" sheetId="103" r:id="rId2"/>
    <sheet name="פתרון 1-11" sheetId="104" r:id="rId3"/>
    <sheet name="12-23" sheetId="112" r:id="rId4"/>
    <sheet name="פתרון 12-23" sheetId="113" r:id="rId5"/>
  </sheets>
  <externalReferences>
    <externalReference r:id="rId6"/>
    <externalReference r:id="rId7"/>
  </externalReferences>
  <definedNames>
    <definedName name="HTML_CodePage" hidden="1">1255</definedName>
    <definedName name="HTML_Control" hidden="1">{"'כל המועדים'!$G$6:$I$12"}</definedName>
    <definedName name="HTML_Description" hidden="1">""</definedName>
    <definedName name="HTML_Email" hidden="1">""</definedName>
    <definedName name="HTML_Header" hidden="1">"כל המועדים"</definedName>
    <definedName name="HTML_LastUpdate" hidden="1">"20/09/2000"</definedName>
    <definedName name="HTML_LineAfter" hidden="1">FALSE</definedName>
    <definedName name="HTML_LineBefore" hidden="1">FALSE</definedName>
    <definedName name="HTML_Name" hidden="1">"האוניברסיטה הפתוחה"</definedName>
    <definedName name="HTML_OBDlg2" hidden="1">TRUE</definedName>
    <definedName name="HTML_OBDlg4" hidden="1">TRUE</definedName>
    <definedName name="HTML_OS" hidden="1">0</definedName>
    <definedName name="HTML_PathFile" hidden="1">"H:\word-doc\סמסטר ב2000\MyHTML.htm"</definedName>
    <definedName name="HTML_Title" hidden="1">"סטטיסטיקות לציוני בחינות ב2000"</definedName>
    <definedName name="Min_Rent">'[1]נתוני עזר'!$B$2</definedName>
    <definedName name="פריים">'[2]נתוני עזר'!$C$2</definedName>
  </definedNames>
  <calcPr calcId="125725"/>
</workbook>
</file>

<file path=xl/calcChain.xml><?xml version="1.0" encoding="utf-8"?>
<calcChain xmlns="http://schemas.openxmlformats.org/spreadsheetml/2006/main">
  <c r="D24" i="113"/>
  <c r="D23"/>
  <c r="D22"/>
  <c r="D12"/>
  <c r="D11"/>
  <c r="D10"/>
  <c r="G6"/>
  <c r="G5"/>
  <c r="G10" s="1"/>
  <c r="G6" i="112"/>
  <c r="G5"/>
  <c r="G10" s="1"/>
  <c r="B24" i="104" l="1"/>
  <c r="B23"/>
  <c r="B28" s="1"/>
  <c r="M19" i="103"/>
  <c r="M9"/>
  <c r="M19" i="104"/>
  <c r="N16"/>
  <c r="N15"/>
  <c r="N19" s="1"/>
  <c r="M9"/>
  <c r="N6"/>
  <c r="N5"/>
  <c r="N9" s="1"/>
  <c r="K14"/>
  <c r="K17" s="1"/>
  <c r="K11" s="1"/>
  <c r="K5"/>
  <c r="K8" s="1"/>
  <c r="B3" i="106"/>
  <c r="I9"/>
  <c r="I8"/>
  <c r="I5"/>
  <c r="D4"/>
  <c r="H14" i="104"/>
  <c r="H17" s="1"/>
  <c r="H5"/>
  <c r="H8" s="1"/>
  <c r="E16"/>
  <c r="E15"/>
  <c r="E14"/>
  <c r="E6"/>
  <c r="E5"/>
  <c r="B15"/>
  <c r="B14"/>
  <c r="B6"/>
  <c r="B5"/>
  <c r="C4" i="106" l="1"/>
  <c r="E4" s="1"/>
  <c r="B4"/>
  <c r="D5" s="1"/>
  <c r="C5" s="1"/>
  <c r="E5" s="1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E339"/>
  <c r="C339"/>
  <c r="E338"/>
  <c r="C338"/>
  <c r="E337"/>
  <c r="C337"/>
  <c r="E336"/>
  <c r="C336"/>
  <c r="E335"/>
  <c r="C335"/>
  <c r="E334"/>
  <c r="C334"/>
  <c r="E333"/>
  <c r="C333"/>
  <c r="E332"/>
  <c r="C332"/>
  <c r="E331"/>
  <c r="C331"/>
  <c r="E330"/>
  <c r="C330"/>
  <c r="E329"/>
  <c r="C329"/>
  <c r="E328"/>
  <c r="C328"/>
  <c r="E327"/>
  <c r="C327"/>
  <c r="E326"/>
  <c r="C326"/>
  <c r="E325"/>
  <c r="C325"/>
  <c r="E324"/>
  <c r="C324"/>
  <c r="E323"/>
  <c r="C323"/>
  <c r="E322"/>
  <c r="C322"/>
  <c r="E321"/>
  <c r="C321"/>
  <c r="E320"/>
  <c r="C320"/>
  <c r="E319"/>
  <c r="C319"/>
  <c r="E318"/>
  <c r="C318"/>
  <c r="E317"/>
  <c r="C317"/>
  <c r="E316"/>
  <c r="C316"/>
  <c r="E315"/>
  <c r="C315"/>
  <c r="E314"/>
  <c r="C314"/>
  <c r="E313"/>
  <c r="C313"/>
  <c r="E312"/>
  <c r="C312"/>
  <c r="E311"/>
  <c r="C311"/>
  <c r="E310"/>
  <c r="C310"/>
  <c r="E309"/>
  <c r="C309"/>
  <c r="E308"/>
  <c r="C308"/>
  <c r="E307"/>
  <c r="C307"/>
  <c r="E306"/>
  <c r="C306"/>
  <c r="E305"/>
  <c r="C305"/>
  <c r="E304"/>
  <c r="C304"/>
  <c r="E303"/>
  <c r="C303"/>
  <c r="E302"/>
  <c r="C302"/>
  <c r="E301"/>
  <c r="C301"/>
  <c r="E300"/>
  <c r="C300"/>
  <c r="E299"/>
  <c r="C299"/>
  <c r="E298"/>
  <c r="C298"/>
  <c r="E297"/>
  <c r="C297"/>
  <c r="E296"/>
  <c r="C296"/>
  <c r="E295"/>
  <c r="C295"/>
  <c r="E294"/>
  <c r="C294"/>
  <c r="E293"/>
  <c r="C293"/>
  <c r="E292"/>
  <c r="C292"/>
  <c r="E291"/>
  <c r="C291"/>
  <c r="E290"/>
  <c r="C290"/>
  <c r="E289"/>
  <c r="C289"/>
  <c r="E288"/>
  <c r="C288"/>
  <c r="E287"/>
  <c r="C287"/>
  <c r="E286"/>
  <c r="C286"/>
  <c r="E285"/>
  <c r="C285"/>
  <c r="E284"/>
  <c r="C284"/>
  <c r="E283"/>
  <c r="C283"/>
  <c r="E282"/>
  <c r="C282"/>
  <c r="E281"/>
  <c r="C281"/>
  <c r="E280"/>
  <c r="C280"/>
  <c r="E279"/>
  <c r="C279"/>
  <c r="E278"/>
  <c r="C278"/>
  <c r="E277"/>
  <c r="C277"/>
  <c r="E276"/>
  <c r="C276"/>
  <c r="E275"/>
  <c r="C275"/>
  <c r="E274"/>
  <c r="C274"/>
  <c r="E273"/>
  <c r="C273"/>
  <c r="E272"/>
  <c r="C272"/>
  <c r="E271"/>
  <c r="C271"/>
  <c r="E270"/>
  <c r="C270"/>
  <c r="E269"/>
  <c r="C269"/>
  <c r="E268"/>
  <c r="C268"/>
  <c r="E267"/>
  <c r="C267"/>
  <c r="E266"/>
  <c r="C266"/>
  <c r="E265"/>
  <c r="C265"/>
  <c r="E264"/>
  <c r="C264"/>
  <c r="E263"/>
  <c r="C263"/>
  <c r="E262"/>
  <c r="C262"/>
  <c r="E261"/>
  <c r="C261"/>
  <c r="E260"/>
  <c r="C260"/>
  <c r="E259"/>
  <c r="C259"/>
  <c r="E258"/>
  <c r="C258"/>
  <c r="E257"/>
  <c r="C257"/>
  <c r="E256"/>
  <c r="C256"/>
  <c r="E255"/>
  <c r="C255"/>
  <c r="E254"/>
  <c r="C254"/>
  <c r="E253"/>
  <c r="C253"/>
  <c r="E252"/>
  <c r="C252"/>
  <c r="E251"/>
  <c r="C251"/>
  <c r="E250"/>
  <c r="C250"/>
  <c r="E249"/>
  <c r="C249"/>
  <c r="E248"/>
  <c r="C248"/>
  <c r="E247"/>
  <c r="C247"/>
  <c r="E246"/>
  <c r="C246"/>
  <c r="E245"/>
  <c r="C245"/>
  <c r="E244"/>
  <c r="C244"/>
  <c r="E243"/>
  <c r="C243"/>
  <c r="E242"/>
  <c r="C242"/>
  <c r="E241"/>
  <c r="C241"/>
  <c r="E240"/>
  <c r="C240"/>
  <c r="E239"/>
  <c r="C239"/>
  <c r="E238"/>
  <c r="C238"/>
  <c r="E237"/>
  <c r="C237"/>
  <c r="E236"/>
  <c r="C236"/>
  <c r="E235"/>
  <c r="C235"/>
  <c r="E234"/>
  <c r="C234"/>
  <c r="E233"/>
  <c r="C233"/>
  <c r="E232"/>
  <c r="C232"/>
  <c r="E231"/>
  <c r="C231"/>
  <c r="E230"/>
  <c r="C230"/>
  <c r="E229"/>
  <c r="C229"/>
  <c r="E228"/>
  <c r="C228"/>
  <c r="E227"/>
  <c r="C227"/>
  <c r="E226"/>
  <c r="C226"/>
  <c r="E225"/>
  <c r="C225"/>
  <c r="E224"/>
  <c r="C224"/>
  <c r="E223"/>
  <c r="C223"/>
  <c r="E222"/>
  <c r="C222"/>
  <c r="E221"/>
  <c r="C221"/>
  <c r="E220"/>
  <c r="C220"/>
  <c r="E219"/>
  <c r="C219"/>
  <c r="E218"/>
  <c r="C218"/>
  <c r="E217"/>
  <c r="C217"/>
  <c r="E216"/>
  <c r="C216"/>
  <c r="E215"/>
  <c r="C215"/>
  <c r="E214"/>
  <c r="C214"/>
  <c r="E213"/>
  <c r="C213"/>
  <c r="E212"/>
  <c r="C212"/>
  <c r="D212"/>
  <c r="E211"/>
  <c r="C211"/>
  <c r="E210"/>
  <c r="C210"/>
  <c r="E209"/>
  <c r="C209"/>
  <c r="E208"/>
  <c r="C208"/>
  <c r="E207"/>
  <c r="C207"/>
  <c r="E206"/>
  <c r="C206"/>
  <c r="E205"/>
  <c r="C205"/>
  <c r="E204"/>
  <c r="C204"/>
  <c r="E203"/>
  <c r="C203"/>
  <c r="E202"/>
  <c r="C202"/>
  <c r="E201"/>
  <c r="C201"/>
  <c r="E200"/>
  <c r="C200"/>
  <c r="E199"/>
  <c r="C199"/>
  <c r="E198"/>
  <c r="C198"/>
  <c r="E197"/>
  <c r="C197"/>
  <c r="E196"/>
  <c r="C196"/>
  <c r="E195"/>
  <c r="C195"/>
  <c r="E194"/>
  <c r="C194"/>
  <c r="E193"/>
  <c r="C193"/>
  <c r="E192"/>
  <c r="C192"/>
  <c r="E191"/>
  <c r="C191"/>
  <c r="E190"/>
  <c r="C190"/>
  <c r="E189"/>
  <c r="C189"/>
  <c r="E188"/>
  <c r="C188"/>
  <c r="E187"/>
  <c r="C187"/>
  <c r="E186"/>
  <c r="C186"/>
  <c r="E185"/>
  <c r="C185"/>
  <c r="E184"/>
  <c r="C184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E8" i="104"/>
  <c r="E17"/>
  <c r="B8"/>
  <c r="B17"/>
  <c r="B5" i="106" l="1"/>
  <c r="D6" l="1"/>
  <c r="C6" s="1"/>
  <c r="E6" s="1"/>
  <c r="B6"/>
  <c r="D7" l="1"/>
  <c r="C7" s="1"/>
  <c r="E7" s="1"/>
  <c r="B7"/>
  <c r="D8" l="1"/>
  <c r="C8" s="1"/>
  <c r="E8" s="1"/>
  <c r="B8"/>
  <c r="D9" l="1"/>
  <c r="C9" s="1"/>
  <c r="E9" s="1"/>
  <c r="B9" l="1"/>
  <c r="D10" l="1"/>
  <c r="C10" s="1"/>
  <c r="E10" s="1"/>
  <c r="B10" l="1"/>
  <c r="D11" l="1"/>
  <c r="C11" s="1"/>
  <c r="E11" s="1"/>
  <c r="B11" l="1"/>
  <c r="D12" l="1"/>
  <c r="C12" s="1"/>
  <c r="E12" s="1"/>
  <c r="B12" l="1"/>
  <c r="D13" l="1"/>
  <c r="C13" s="1"/>
  <c r="E13" s="1"/>
  <c r="B13" l="1"/>
  <c r="D14" l="1"/>
  <c r="C14" s="1"/>
  <c r="E14" s="1"/>
  <c r="B14" l="1"/>
  <c r="D15" l="1"/>
  <c r="C15" s="1"/>
  <c r="E15" s="1"/>
  <c r="B15" l="1"/>
  <c r="D16" l="1"/>
  <c r="C16" s="1"/>
  <c r="E16" s="1"/>
  <c r="B16" l="1"/>
  <c r="D17" l="1"/>
  <c r="C17" s="1"/>
  <c r="E17" s="1"/>
  <c r="B17" l="1"/>
  <c r="D18" l="1"/>
  <c r="C18" s="1"/>
  <c r="E18" s="1"/>
  <c r="B18" l="1"/>
  <c r="D19" l="1"/>
  <c r="C19" s="1"/>
  <c r="E19" s="1"/>
  <c r="B19" l="1"/>
  <c r="D20" l="1"/>
  <c r="C20" s="1"/>
  <c r="E20" s="1"/>
  <c r="B20" l="1"/>
  <c r="D21" l="1"/>
  <c r="C21" s="1"/>
  <c r="E21" s="1"/>
  <c r="B21" l="1"/>
  <c r="D22" l="1"/>
  <c r="C22" s="1"/>
  <c r="E22" s="1"/>
  <c r="B22" l="1"/>
  <c r="D23" l="1"/>
  <c r="C23" s="1"/>
  <c r="E23" s="1"/>
  <c r="B23" l="1"/>
  <c r="D24" l="1"/>
  <c r="C24" s="1"/>
  <c r="E24" s="1"/>
  <c r="B24" l="1"/>
  <c r="D25" l="1"/>
  <c r="C25" s="1"/>
  <c r="E25" s="1"/>
  <c r="B25" l="1"/>
  <c r="D26" l="1"/>
  <c r="C26" s="1"/>
  <c r="E26" s="1"/>
  <c r="B26" l="1"/>
  <c r="D27" l="1"/>
  <c r="C27" s="1"/>
  <c r="E27" s="1"/>
  <c r="B27" l="1"/>
  <c r="D28" l="1"/>
  <c r="C28" s="1"/>
  <c r="E28" s="1"/>
  <c r="B28" l="1"/>
  <c r="D29" s="1"/>
  <c r="C29" s="1"/>
  <c r="E29" s="1"/>
  <c r="B29" l="1"/>
  <c r="D30" l="1"/>
  <c r="C30" s="1"/>
  <c r="E30" s="1"/>
  <c r="B30" l="1"/>
  <c r="D31" l="1"/>
  <c r="C31" s="1"/>
  <c r="E31" s="1"/>
  <c r="B31" l="1"/>
  <c r="D32" l="1"/>
  <c r="C32" s="1"/>
  <c r="E32" s="1"/>
  <c r="B32" l="1"/>
  <c r="D33" l="1"/>
  <c r="C33" s="1"/>
  <c r="E33" s="1"/>
  <c r="B33" l="1"/>
  <c r="D34" l="1"/>
  <c r="C34" s="1"/>
  <c r="E34" s="1"/>
  <c r="B34" l="1"/>
  <c r="D35" l="1"/>
  <c r="C35" s="1"/>
  <c r="E35" s="1"/>
  <c r="B35" l="1"/>
  <c r="D36"/>
  <c r="C36" s="1"/>
  <c r="E36" s="1"/>
  <c r="B36" l="1"/>
  <c r="D37" l="1"/>
  <c r="C37" s="1"/>
  <c r="E37" s="1"/>
  <c r="B37" l="1"/>
  <c r="D38" l="1"/>
  <c r="C38" s="1"/>
  <c r="E38" s="1"/>
  <c r="B38" l="1"/>
  <c r="D39" l="1"/>
  <c r="C39" s="1"/>
  <c r="E39" s="1"/>
  <c r="B39" l="1"/>
  <c r="D40" l="1"/>
  <c r="C40" s="1"/>
  <c r="E40" s="1"/>
  <c r="B40" l="1"/>
  <c r="D41" l="1"/>
  <c r="C41" s="1"/>
  <c r="E41" s="1"/>
  <c r="B41" l="1"/>
  <c r="D42" l="1"/>
  <c r="C42" s="1"/>
  <c r="E42" s="1"/>
  <c r="B42" l="1"/>
  <c r="D43" l="1"/>
  <c r="C43" s="1"/>
  <c r="E43" s="1"/>
  <c r="B43" l="1"/>
  <c r="D44" l="1"/>
  <c r="C44" s="1"/>
  <c r="E44" s="1"/>
  <c r="B44" l="1"/>
  <c r="D45" l="1"/>
  <c r="C45" s="1"/>
  <c r="E45" s="1"/>
  <c r="B45" l="1"/>
  <c r="D46" l="1"/>
  <c r="C46" s="1"/>
  <c r="E46" s="1"/>
  <c r="B46" l="1"/>
  <c r="D47" l="1"/>
  <c r="C47" s="1"/>
  <c r="E47" s="1"/>
  <c r="B47" l="1"/>
  <c r="D48" l="1"/>
  <c r="C48" s="1"/>
  <c r="E48" s="1"/>
  <c r="B48" l="1"/>
  <c r="D49" l="1"/>
  <c r="C49" s="1"/>
  <c r="E49" s="1"/>
  <c r="B49" l="1"/>
  <c r="D50" l="1"/>
  <c r="C50" s="1"/>
  <c r="E50" s="1"/>
  <c r="B50" l="1"/>
  <c r="D51" l="1"/>
  <c r="C51" s="1"/>
  <c r="E51" s="1"/>
  <c r="B51" l="1"/>
  <c r="D52" l="1"/>
  <c r="C52" s="1"/>
  <c r="E52" s="1"/>
  <c r="B52" l="1"/>
  <c r="D53" l="1"/>
  <c r="C53" s="1"/>
  <c r="E53" s="1"/>
  <c r="B53" l="1"/>
  <c r="D54" l="1"/>
  <c r="C54" s="1"/>
  <c r="E54" s="1"/>
  <c r="B54" l="1"/>
  <c r="D55" l="1"/>
  <c r="C55" s="1"/>
  <c r="E55" s="1"/>
  <c r="B55" l="1"/>
  <c r="D56" l="1"/>
  <c r="C56" s="1"/>
  <c r="E56" s="1"/>
  <c r="B56" l="1"/>
  <c r="D57" l="1"/>
  <c r="C57" s="1"/>
  <c r="E57" s="1"/>
  <c r="B57" l="1"/>
  <c r="D58" l="1"/>
  <c r="C58" s="1"/>
  <c r="E58" s="1"/>
  <c r="B58" l="1"/>
  <c r="D59" l="1"/>
  <c r="C59" s="1"/>
  <c r="E59" s="1"/>
  <c r="B59" l="1"/>
  <c r="D60" l="1"/>
  <c r="C60" s="1"/>
  <c r="E60" s="1"/>
  <c r="B60" l="1"/>
  <c r="D61" l="1"/>
  <c r="C61" s="1"/>
  <c r="E61" s="1"/>
  <c r="B61" l="1"/>
  <c r="D62" l="1"/>
  <c r="C62" s="1"/>
  <c r="E62" s="1"/>
  <c r="B62" l="1"/>
  <c r="D63" l="1"/>
  <c r="C63" s="1"/>
  <c r="E63" s="1"/>
  <c r="B63" l="1"/>
  <c r="D64" l="1"/>
  <c r="C64" s="1"/>
  <c r="E64" s="1"/>
  <c r="B64" l="1"/>
  <c r="D65" l="1"/>
  <c r="C65" s="1"/>
  <c r="E65" s="1"/>
  <c r="B65" l="1"/>
  <c r="D66" l="1"/>
  <c r="C66" s="1"/>
  <c r="E66" s="1"/>
  <c r="B66" l="1"/>
  <c r="D67" l="1"/>
  <c r="C67" s="1"/>
  <c r="E67" s="1"/>
  <c r="B67" l="1"/>
  <c r="D68" l="1"/>
  <c r="C68" s="1"/>
  <c r="E68" s="1"/>
  <c r="B68" l="1"/>
  <c r="D69" l="1"/>
  <c r="C69" s="1"/>
  <c r="E69" s="1"/>
  <c r="B69" l="1"/>
  <c r="D70" l="1"/>
  <c r="C70" s="1"/>
  <c r="E70" s="1"/>
  <c r="B70" l="1"/>
  <c r="D71" l="1"/>
  <c r="C71" s="1"/>
  <c r="E71" s="1"/>
  <c r="B71" l="1"/>
  <c r="D72" l="1"/>
  <c r="C72" s="1"/>
  <c r="E72" s="1"/>
  <c r="B72" l="1"/>
  <c r="D73" l="1"/>
  <c r="C73" s="1"/>
  <c r="E73" s="1"/>
  <c r="B73" l="1"/>
  <c r="D74" l="1"/>
  <c r="C74" s="1"/>
  <c r="E74" s="1"/>
  <c r="B74" l="1"/>
  <c r="D75" l="1"/>
  <c r="C75" s="1"/>
  <c r="E75" s="1"/>
  <c r="B75" l="1"/>
  <c r="D76" l="1"/>
  <c r="C76" s="1"/>
  <c r="E76" s="1"/>
  <c r="B76" l="1"/>
  <c r="D77" l="1"/>
  <c r="C77" s="1"/>
  <c r="E77" s="1"/>
  <c r="B77" l="1"/>
  <c r="D78" l="1"/>
  <c r="C78" s="1"/>
  <c r="E78" s="1"/>
  <c r="B78" l="1"/>
  <c r="D79"/>
  <c r="C79" s="1"/>
  <c r="E79" s="1"/>
  <c r="B79" l="1"/>
  <c r="D80" l="1"/>
  <c r="C80" s="1"/>
  <c r="E80" s="1"/>
  <c r="B80" l="1"/>
  <c r="D81" l="1"/>
  <c r="C81" s="1"/>
  <c r="E81" s="1"/>
  <c r="B81" l="1"/>
  <c r="D82" l="1"/>
  <c r="C82" s="1"/>
  <c r="E82" s="1"/>
  <c r="B82" l="1"/>
  <c r="D83" l="1"/>
  <c r="C83" s="1"/>
  <c r="E83" s="1"/>
  <c r="B83" l="1"/>
  <c r="D84" l="1"/>
  <c r="C84" s="1"/>
  <c r="E84" s="1"/>
  <c r="B84" l="1"/>
  <c r="D85" l="1"/>
  <c r="C85" s="1"/>
  <c r="E85" s="1"/>
  <c r="B85" l="1"/>
  <c r="D86" l="1"/>
  <c r="C86" s="1"/>
  <c r="E86" s="1"/>
  <c r="B86" l="1"/>
  <c r="D87" l="1"/>
  <c r="C87" s="1"/>
  <c r="E87" s="1"/>
  <c r="B87" l="1"/>
  <c r="D88" l="1"/>
  <c r="C88" s="1"/>
  <c r="E88" s="1"/>
  <c r="B88" l="1"/>
  <c r="D89" l="1"/>
  <c r="C89" s="1"/>
  <c r="E89" s="1"/>
  <c r="B89" l="1"/>
  <c r="D90" l="1"/>
  <c r="C90" s="1"/>
  <c r="E90" s="1"/>
  <c r="B90" l="1"/>
  <c r="D91" l="1"/>
  <c r="C91" s="1"/>
  <c r="E91" s="1"/>
  <c r="B91" l="1"/>
  <c r="D92" l="1"/>
  <c r="C92" s="1"/>
  <c r="E92" s="1"/>
  <c r="B92" l="1"/>
  <c r="D93" l="1"/>
  <c r="C93" s="1"/>
  <c r="E93" s="1"/>
  <c r="B93" l="1"/>
  <c r="D94" l="1"/>
  <c r="C94" s="1"/>
  <c r="E94" s="1"/>
  <c r="B94" l="1"/>
  <c r="D95" l="1"/>
  <c r="C95" s="1"/>
  <c r="E95" s="1"/>
  <c r="B95" l="1"/>
  <c r="D96" l="1"/>
  <c r="C96" s="1"/>
  <c r="E96" s="1"/>
  <c r="B96" l="1"/>
  <c r="D97" l="1"/>
  <c r="C97" s="1"/>
  <c r="E97" s="1"/>
  <c r="B97" l="1"/>
  <c r="D98" l="1"/>
  <c r="C98" s="1"/>
  <c r="E98" s="1"/>
  <c r="B98" l="1"/>
  <c r="D99" l="1"/>
  <c r="C99" s="1"/>
  <c r="E99" s="1"/>
  <c r="B99" l="1"/>
  <c r="D100" l="1"/>
  <c r="C100" s="1"/>
  <c r="E100" s="1"/>
  <c r="B100" l="1"/>
  <c r="D101" l="1"/>
  <c r="C101" s="1"/>
  <c r="E101" s="1"/>
  <c r="B101" l="1"/>
  <c r="D102" l="1"/>
  <c r="C102" s="1"/>
  <c r="E102" s="1"/>
  <c r="B102" l="1"/>
  <c r="D103" l="1"/>
  <c r="C103" s="1"/>
  <c r="E103" s="1"/>
  <c r="B103" l="1"/>
  <c r="D104" l="1"/>
  <c r="C104" s="1"/>
  <c r="E104" s="1"/>
  <c r="B104" l="1"/>
  <c r="D105" l="1"/>
  <c r="C105" s="1"/>
  <c r="E105" s="1"/>
  <c r="B105" l="1"/>
  <c r="D106" l="1"/>
  <c r="C106" s="1"/>
  <c r="E106" s="1"/>
  <c r="B106" l="1"/>
  <c r="D107" l="1"/>
  <c r="C107" s="1"/>
  <c r="E107" s="1"/>
  <c r="B107" l="1"/>
  <c r="D108" l="1"/>
  <c r="C108" s="1"/>
  <c r="E108" s="1"/>
  <c r="B108" l="1"/>
  <c r="D109" l="1"/>
  <c r="C109" s="1"/>
  <c r="E109" s="1"/>
  <c r="B109" l="1"/>
  <c r="D110" l="1"/>
  <c r="C110" s="1"/>
  <c r="E110" s="1"/>
  <c r="B110" l="1"/>
  <c r="D111" l="1"/>
  <c r="C111" s="1"/>
  <c r="E111" s="1"/>
  <c r="B111" l="1"/>
  <c r="D112" l="1"/>
  <c r="C112" s="1"/>
  <c r="E112" s="1"/>
  <c r="B112" l="1"/>
  <c r="D113" l="1"/>
  <c r="C113" s="1"/>
  <c r="E113" s="1"/>
  <c r="B113" l="1"/>
  <c r="D114" l="1"/>
  <c r="C114" s="1"/>
  <c r="E114" s="1"/>
  <c r="B114" l="1"/>
  <c r="D115" l="1"/>
  <c r="C115" s="1"/>
  <c r="E115" s="1"/>
  <c r="B115" l="1"/>
  <c r="D116" l="1"/>
  <c r="C116" s="1"/>
  <c r="E116" s="1"/>
  <c r="B116" l="1"/>
  <c r="D117" l="1"/>
  <c r="C117" s="1"/>
  <c r="E117" s="1"/>
  <c r="B117" l="1"/>
  <c r="D118" l="1"/>
  <c r="C118" s="1"/>
  <c r="E118" s="1"/>
  <c r="B118" l="1"/>
  <c r="D119" l="1"/>
  <c r="C119" s="1"/>
  <c r="E119" s="1"/>
  <c r="B119" l="1"/>
  <c r="D120" l="1"/>
  <c r="C120" s="1"/>
  <c r="E120" s="1"/>
  <c r="B120" l="1"/>
  <c r="D121" l="1"/>
  <c r="C121" s="1"/>
  <c r="E121" s="1"/>
  <c r="B121" l="1"/>
  <c r="D122" l="1"/>
  <c r="C122" s="1"/>
  <c r="E122" s="1"/>
  <c r="B122" l="1"/>
  <c r="D123" l="1"/>
  <c r="C123" s="1"/>
  <c r="E123" s="1"/>
  <c r="B123" l="1"/>
  <c r="D124" l="1"/>
  <c r="C124" s="1"/>
  <c r="E124" s="1"/>
  <c r="B124" l="1"/>
  <c r="D125" l="1"/>
  <c r="C125" s="1"/>
  <c r="E125" s="1"/>
  <c r="B125" l="1"/>
  <c r="D126" l="1"/>
  <c r="C126" s="1"/>
  <c r="E126" s="1"/>
  <c r="B126" l="1"/>
  <c r="D127" l="1"/>
  <c r="C127" s="1"/>
  <c r="E127" s="1"/>
  <c r="B127" l="1"/>
  <c r="D128" l="1"/>
  <c r="C128" s="1"/>
  <c r="E128" s="1"/>
  <c r="B128" l="1"/>
  <c r="D129" l="1"/>
  <c r="C129" s="1"/>
  <c r="E129" s="1"/>
  <c r="B129" l="1"/>
  <c r="D130" l="1"/>
  <c r="C130" s="1"/>
  <c r="E130" s="1"/>
  <c r="B130" l="1"/>
  <c r="D131" l="1"/>
  <c r="C131" s="1"/>
  <c r="E131" s="1"/>
  <c r="B131" l="1"/>
  <c r="D132" l="1"/>
  <c r="C132" s="1"/>
  <c r="E132" s="1"/>
  <c r="B132" l="1"/>
  <c r="D133" l="1"/>
  <c r="C133" s="1"/>
  <c r="E133" s="1"/>
  <c r="B133" l="1"/>
  <c r="D134" l="1"/>
  <c r="C134" s="1"/>
  <c r="E134" s="1"/>
  <c r="B134" l="1"/>
  <c r="D135" l="1"/>
  <c r="C135" s="1"/>
  <c r="E135" s="1"/>
  <c r="B135" l="1"/>
  <c r="D136" l="1"/>
  <c r="C136" s="1"/>
  <c r="E136" s="1"/>
  <c r="B136" l="1"/>
  <c r="D137" l="1"/>
  <c r="C137" s="1"/>
  <c r="E137" s="1"/>
  <c r="B137" l="1"/>
  <c r="D138" l="1"/>
  <c r="C138" s="1"/>
  <c r="E138" s="1"/>
  <c r="B138" l="1"/>
  <c r="D139" l="1"/>
  <c r="C139" s="1"/>
  <c r="E139" s="1"/>
  <c r="B139" l="1"/>
  <c r="D140" l="1"/>
  <c r="C140" s="1"/>
  <c r="E140" s="1"/>
  <c r="B140" l="1"/>
  <c r="D141" l="1"/>
  <c r="C141" s="1"/>
  <c r="E141" s="1"/>
  <c r="B141" l="1"/>
  <c r="D142" l="1"/>
  <c r="C142" s="1"/>
  <c r="E142" s="1"/>
  <c r="B142" l="1"/>
  <c r="D143" l="1"/>
  <c r="C143" s="1"/>
  <c r="E143" s="1"/>
  <c r="B143" l="1"/>
  <c r="D144" l="1"/>
  <c r="C144" s="1"/>
  <c r="E144" s="1"/>
  <c r="B144" l="1"/>
  <c r="D145" l="1"/>
  <c r="C145" s="1"/>
  <c r="E145" s="1"/>
  <c r="B145" l="1"/>
  <c r="D146" l="1"/>
  <c r="C146" s="1"/>
  <c r="E146" s="1"/>
  <c r="B146" l="1"/>
  <c r="D147" l="1"/>
  <c r="C147" s="1"/>
  <c r="E147" s="1"/>
  <c r="B147" l="1"/>
  <c r="D148" l="1"/>
  <c r="C148" s="1"/>
  <c r="E148" s="1"/>
  <c r="B148" l="1"/>
  <c r="D149" l="1"/>
  <c r="C149" s="1"/>
  <c r="E149" s="1"/>
  <c r="B149" l="1"/>
  <c r="D150" l="1"/>
  <c r="C150" s="1"/>
  <c r="E150" s="1"/>
  <c r="B150" l="1"/>
  <c r="D151" l="1"/>
  <c r="C151" s="1"/>
  <c r="E151" s="1"/>
  <c r="B151" l="1"/>
  <c r="D152" l="1"/>
  <c r="C152" s="1"/>
  <c r="E152" s="1"/>
  <c r="B152" l="1"/>
  <c r="D153" l="1"/>
  <c r="C153" s="1"/>
  <c r="E153" s="1"/>
  <c r="B153" l="1"/>
  <c r="D154" l="1"/>
  <c r="C154" s="1"/>
  <c r="E154" s="1"/>
  <c r="B154" l="1"/>
  <c r="D155" l="1"/>
  <c r="C155" s="1"/>
  <c r="E155" s="1"/>
  <c r="B155" l="1"/>
  <c r="D156" l="1"/>
  <c r="C156" s="1"/>
  <c r="E156" s="1"/>
  <c r="B156" l="1"/>
  <c r="D157" l="1"/>
  <c r="C157" s="1"/>
  <c r="E157" s="1"/>
  <c r="B157" l="1"/>
  <c r="D158" l="1"/>
  <c r="C158" s="1"/>
  <c r="E158" s="1"/>
  <c r="B158" l="1"/>
  <c r="D159" l="1"/>
  <c r="C159" s="1"/>
  <c r="E159" s="1"/>
  <c r="B159" l="1"/>
  <c r="D160" l="1"/>
  <c r="C160" s="1"/>
  <c r="E160" s="1"/>
  <c r="B160" l="1"/>
  <c r="D161" l="1"/>
  <c r="C161" s="1"/>
  <c r="E161" s="1"/>
  <c r="B161" l="1"/>
  <c r="D162" l="1"/>
  <c r="C162" s="1"/>
  <c r="E162" s="1"/>
  <c r="B162" l="1"/>
  <c r="D163" l="1"/>
  <c r="C163" s="1"/>
  <c r="E163" s="1"/>
  <c r="B163" l="1"/>
  <c r="D164" l="1"/>
  <c r="C164" s="1"/>
  <c r="E164" s="1"/>
  <c r="B164" l="1"/>
  <c r="D165" l="1"/>
  <c r="C165" s="1"/>
  <c r="E165" s="1"/>
  <c r="B165" l="1"/>
  <c r="D166" l="1"/>
  <c r="C166" s="1"/>
  <c r="E166" s="1"/>
  <c r="B166" l="1"/>
  <c r="D167" l="1"/>
  <c r="C167" s="1"/>
  <c r="E167" s="1"/>
  <c r="B167" l="1"/>
  <c r="D168" l="1"/>
  <c r="C168" s="1"/>
  <c r="E168" s="1"/>
  <c r="B168" l="1"/>
  <c r="D169" l="1"/>
  <c r="C169" s="1"/>
  <c r="E169" s="1"/>
  <c r="B169" l="1"/>
  <c r="D170" l="1"/>
  <c r="C170" s="1"/>
  <c r="E170" s="1"/>
  <c r="B170" l="1"/>
  <c r="D171" l="1"/>
  <c r="C171" s="1"/>
  <c r="E171" s="1"/>
  <c r="B171" l="1"/>
  <c r="D172" l="1"/>
  <c r="C172" s="1"/>
  <c r="E172" s="1"/>
  <c r="B172" l="1"/>
  <c r="D173" l="1"/>
  <c r="C173" s="1"/>
  <c r="E173" s="1"/>
  <c r="B173" l="1"/>
  <c r="D174" l="1"/>
  <c r="C174" s="1"/>
  <c r="E174" s="1"/>
  <c r="B174" l="1"/>
  <c r="D175" l="1"/>
  <c r="C175" s="1"/>
  <c r="E175" s="1"/>
  <c r="B175" l="1"/>
  <c r="D176" l="1"/>
  <c r="C176" s="1"/>
  <c r="E176" s="1"/>
  <c r="B176" l="1"/>
  <c r="D177" l="1"/>
  <c r="C177" s="1"/>
  <c r="E177" s="1"/>
  <c r="B177" l="1"/>
  <c r="D178" l="1"/>
  <c r="C178" s="1"/>
  <c r="E178" s="1"/>
  <c r="B178" l="1"/>
  <c r="D179" l="1"/>
  <c r="C179" s="1"/>
  <c r="E179" s="1"/>
  <c r="B179" l="1"/>
  <c r="D180" l="1"/>
  <c r="C180" s="1"/>
  <c r="E180" s="1"/>
  <c r="B180" l="1"/>
  <c r="D181" l="1"/>
  <c r="C181" s="1"/>
  <c r="E181" s="1"/>
  <c r="B181" l="1"/>
  <c r="D182" l="1"/>
  <c r="C182" s="1"/>
  <c r="E182" s="1"/>
  <c r="B182" l="1"/>
  <c r="D183" l="1"/>
  <c r="C183" s="1"/>
  <c r="E183" s="1"/>
  <c r="B183" l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</calcChain>
</file>

<file path=xl/sharedStrings.xml><?xml version="1.0" encoding="utf-8"?>
<sst xmlns="http://schemas.openxmlformats.org/spreadsheetml/2006/main" count="281" uniqueCount="63">
  <si>
    <t>הלוואה 1</t>
  </si>
  <si>
    <t>שיעור הריבית השנתית</t>
  </si>
  <si>
    <t>מס' התשלומים בשנה</t>
  </si>
  <si>
    <t>התשלום התקופתי</t>
  </si>
  <si>
    <t>הערך הנוכחי</t>
  </si>
  <si>
    <t>תקופת ההלוואה בשנים</t>
  </si>
  <si>
    <t>מס' התשלומים הכולל בהלוואה</t>
  </si>
  <si>
    <t>חסכון 1</t>
  </si>
  <si>
    <t>תקופת החסכון בשנים</t>
  </si>
  <si>
    <t>מס' התקבולים בשנה</t>
  </si>
  <si>
    <t>התקבול התקופתי</t>
  </si>
  <si>
    <t>הלוואה 2</t>
  </si>
  <si>
    <t>חסכון 2</t>
  </si>
  <si>
    <t>הלוואה 3</t>
  </si>
  <si>
    <t>חסכון 3</t>
  </si>
  <si>
    <t>מס' התקבולים הכולל בחסכון</t>
  </si>
  <si>
    <t>חודש</t>
  </si>
  <si>
    <t>יתרת קרן</t>
  </si>
  <si>
    <t>תשלום ע"ח קרן</t>
  </si>
  <si>
    <t>תשלום ע"ח ריבית</t>
  </si>
  <si>
    <t>סה"כ החזר</t>
  </si>
  <si>
    <t>סכום ההלוואה</t>
  </si>
  <si>
    <t>ריבית שנתית</t>
  </si>
  <si>
    <t>ריבית תקופתית</t>
  </si>
  <si>
    <t>מס' שנים</t>
  </si>
  <si>
    <t>מס' תשלומים בשנה</t>
  </si>
  <si>
    <t>סה"כ תשלומים</t>
  </si>
  <si>
    <t xml:space="preserve">התשלום החודשי </t>
  </si>
  <si>
    <t>*</t>
  </si>
  <si>
    <t>PMT</t>
  </si>
  <si>
    <t>PV</t>
  </si>
  <si>
    <t>RATE</t>
  </si>
  <si>
    <t>NPER</t>
  </si>
  <si>
    <t>IMPT</t>
  </si>
  <si>
    <t>PPMT</t>
  </si>
  <si>
    <t>הלוואה 4</t>
  </si>
  <si>
    <t>חסכון 4</t>
  </si>
  <si>
    <t>שיעור הריבית התקופתית</t>
  </si>
  <si>
    <t>התקופה המבוקשת</t>
  </si>
  <si>
    <t>הלוואה 5</t>
  </si>
  <si>
    <t>השקעה 1</t>
  </si>
  <si>
    <t>תקופת ההשקעה בשנים</t>
  </si>
  <si>
    <t>מס' התשלומים הכולל בהשקעה</t>
  </si>
  <si>
    <t>השקעה ראשונית</t>
  </si>
  <si>
    <t>הערך העתידי</t>
  </si>
  <si>
    <t>תשלום בסוף/תחילת תקופה</t>
  </si>
  <si>
    <t>PER</t>
  </si>
  <si>
    <t>השקעה 2</t>
  </si>
  <si>
    <t>זמן</t>
  </si>
  <si>
    <t>הכנסות</t>
  </si>
  <si>
    <t>הוצאות</t>
  </si>
  <si>
    <t>רווח (הפסד)</t>
  </si>
  <si>
    <t>שנה 0</t>
  </si>
  <si>
    <t>שנה 1</t>
  </si>
  <si>
    <t>שנה 2</t>
  </si>
  <si>
    <t>שנה 3</t>
  </si>
  <si>
    <t>שנה 4</t>
  </si>
  <si>
    <t>שנה 5</t>
  </si>
  <si>
    <t>ענ"נ (NPV)</t>
  </si>
  <si>
    <t>דרך נוספת</t>
  </si>
  <si>
    <t>IRR</t>
  </si>
  <si>
    <t>השקעה 3</t>
  </si>
  <si>
    <t>השקעה</t>
  </si>
</sst>
</file>

<file path=xl/styles.xml><?xml version="1.0" encoding="utf-8"?>
<styleSheet xmlns="http://schemas.openxmlformats.org/spreadsheetml/2006/main">
  <numFmts count="4">
    <numFmt numFmtId="6" formatCode="&quot;₪&quot;\ #,##0;[Red]&quot;₪&quot;\ \-#,##0"/>
    <numFmt numFmtId="8" formatCode="&quot;₪&quot;\ #,##0.00;[Red]&quot;₪&quot;\ \-#,##0.00"/>
    <numFmt numFmtId="43" formatCode="_ * #,##0.00_ ;_ * \-#,##0.00_ ;_ * &quot;-&quot;??_ ;_ @_ "/>
    <numFmt numFmtId="164" formatCode="#,##0_ ;[Red]\-#,##0\ "/>
  </numFmts>
  <fonts count="7">
    <font>
      <sz val="10"/>
      <name val="Arial"/>
      <charset val="177"/>
    </font>
    <font>
      <sz val="10"/>
      <name val="Arial"/>
      <family val="2"/>
    </font>
    <font>
      <sz val="10"/>
      <name val="Geneva"/>
      <charset val="177"/>
    </font>
    <font>
      <sz val="10"/>
      <name val="MS Sans Serif"/>
      <family val="2"/>
      <charset val="177"/>
    </font>
    <font>
      <sz val="10"/>
      <name val="David"/>
      <family val="2"/>
      <charset val="177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>
      <alignment horizontal="left"/>
    </xf>
    <xf numFmtId="0" fontId="2" fillId="0" borderId="0" applyFont="0" applyFill="0" applyBorder="0" applyAlignment="0" applyProtection="0"/>
    <xf numFmtId="0" fontId="4" fillId="0" borderId="0" applyNumberFormat="0">
      <alignment horizontal="right"/>
    </xf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9" fontId="0" fillId="0" borderId="0" xfId="0" applyNumberFormat="1"/>
    <xf numFmtId="10" fontId="0" fillId="0" borderId="0" xfId="0" applyNumberFormat="1"/>
    <xf numFmtId="6" fontId="0" fillId="0" borderId="0" xfId="0" applyNumberFormat="1"/>
    <xf numFmtId="0" fontId="0" fillId="0" borderId="0" xfId="0" applyNumberFormat="1"/>
    <xf numFmtId="8" fontId="5" fillId="0" borderId="0" xfId="0" applyNumberFormat="1" applyFont="1"/>
    <xf numFmtId="164" fontId="5" fillId="0" borderId="0" xfId="0" applyNumberFormat="1" applyFont="1"/>
    <xf numFmtId="0" fontId="1" fillId="0" borderId="0" xfId="13"/>
    <xf numFmtId="164" fontId="1" fillId="0" borderId="0" xfId="13" applyNumberFormat="1"/>
    <xf numFmtId="6" fontId="1" fillId="0" borderId="0" xfId="13" applyNumberFormat="1"/>
    <xf numFmtId="10" fontId="1" fillId="0" borderId="0" xfId="13" applyNumberFormat="1"/>
    <xf numFmtId="0" fontId="1" fillId="0" borderId="0" xfId="13" applyAlignment="1">
      <alignment horizontal="right"/>
    </xf>
    <xf numFmtId="0" fontId="5" fillId="0" borderId="0" xfId="13" applyNumberFormat="1" applyFont="1" applyAlignment="1">
      <alignment vertical="top" wrapText="1"/>
    </xf>
    <xf numFmtId="0" fontId="1" fillId="0" borderId="0" xfId="13" applyNumberFormat="1"/>
    <xf numFmtId="0" fontId="1" fillId="0" borderId="0" xfId="13" applyAlignment="1">
      <alignment horizontal="center"/>
    </xf>
    <xf numFmtId="10" fontId="5" fillId="0" borderId="0" xfId="0" applyNumberFormat="1" applyFont="1"/>
    <xf numFmtId="0" fontId="6" fillId="0" borderId="0" xfId="13" applyFont="1"/>
    <xf numFmtId="0" fontId="5" fillId="0" borderId="0" xfId="13" applyFont="1"/>
    <xf numFmtId="0" fontId="1" fillId="0" borderId="0" xfId="13" applyFont="1"/>
    <xf numFmtId="9" fontId="1" fillId="0" borderId="0" xfId="13" applyNumberFormat="1"/>
    <xf numFmtId="164" fontId="5" fillId="0" borderId="0" xfId="13" applyNumberFormat="1" applyFont="1"/>
    <xf numFmtId="8" fontId="5" fillId="0" borderId="0" xfId="13" applyNumberFormat="1" applyFont="1"/>
  </cellXfs>
  <cellStyles count="14">
    <cellStyle name="6_x0001_" xfId="1"/>
    <cellStyle name="6A" xfId="2"/>
    <cellStyle name="al (2)" xfId="3"/>
    <cellStyle name="B" xfId="4"/>
    <cellStyle name="Currency [0] _FCG032A" xfId="5"/>
    <cellStyle name="Currency [0] 4_x0007_CG306D" xfId="6"/>
    <cellStyle name="H1 (2)_FCG046A" xfId="7"/>
    <cellStyle name="MS_English" xfId="8"/>
    <cellStyle name="nal (2)_RF (2)" xfId="9"/>
    <cellStyle name="Normal" xfId="0" builtinId="0"/>
    <cellStyle name="Normal 2" xfId="13"/>
    <cellStyle name="RF (2)" xfId="10"/>
    <cellStyle name="sh_FCG320B" xfId="11"/>
    <cellStyle name="Spelling 1033,0" xfId="1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10</xdr:row>
      <xdr:rowOff>47625</xdr:rowOff>
    </xdr:from>
    <xdr:to>
      <xdr:col>14</xdr:col>
      <xdr:colOff>219075</xdr:colOff>
      <xdr:row>21</xdr:row>
      <xdr:rowOff>152400</xdr:rowOff>
    </xdr:to>
    <xdr:sp macro="" textlink="">
      <xdr:nvSpPr>
        <xdr:cNvPr id="2" name="TextBox 1"/>
        <xdr:cNvSpPr txBox="1"/>
      </xdr:nvSpPr>
      <xdr:spPr>
        <a:xfrm>
          <a:off x="9991534500" y="1828800"/>
          <a:ext cx="5305425" cy="1885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r" rtl="1"/>
          <a:r>
            <a:rPr lang="he-IL" sz="1100" b="1"/>
            <a:t>הסברים</a:t>
          </a:r>
          <a:r>
            <a:rPr lang="he-IL" sz="1100" b="1" baseline="0"/>
            <a:t> ללוח שפיצר:</a:t>
          </a:r>
        </a:p>
        <a:p>
          <a:pPr algn="r" rtl="1"/>
          <a:r>
            <a:rPr lang="he-IL" sz="1100" b="1" baseline="0"/>
            <a:t>1) תשלום ע"ח ריבית = יתרת הקרן בתקופה הקודמת כפול הריבית התקופתית</a:t>
          </a:r>
        </a:p>
        <a:p>
          <a:pPr algn="r" rtl="1"/>
          <a:r>
            <a:rPr lang="he-IL" sz="1100" b="1" baseline="0"/>
            <a:t>2) תשלום ע"ח קרן = התשלום החודשי הקבוע פחות התשלום עבור הריבית</a:t>
          </a:r>
        </a:p>
        <a:p>
          <a:pPr algn="r" rtl="1"/>
          <a:r>
            <a:rPr lang="he-IL" sz="1100" b="1" baseline="0"/>
            <a:t>3) ס"ה ההחזר הוא התשלום ע"ח הריבית ועוד התשלום ע"ח הקרן</a:t>
          </a:r>
        </a:p>
        <a:p>
          <a:pPr algn="r" rtl="1"/>
          <a:r>
            <a:rPr lang="he-IL" sz="1100" b="1" baseline="0"/>
            <a:t>4) יתרת הקרן (בסוף כל תקופה) = יתרת הקרן בסוף התקופה הקודמת פחות התשלם הקבוע</a:t>
          </a:r>
          <a:endParaRPr lang="he-IL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y%20Documents\&#1513;&#1511;&#1512;&#1493;&#1489;%20&#1502;&#1504;&#1513;&#1492;%20&#1493;&#1490;'&#1504;&#1497;\&#1492;&#1513;&#1499;&#1512;&#1492;\_&#1513;&#1493;&#1499;&#1512;&#1497;&#1501;%20&#1513;&#1506;&#1494;&#1489;&#1493;\&#1504;&#1495;&#1502;&#1497;&#1492;%20&#1496;&#1489;&#1497;&#1489;\&#1496;&#1489;&#1497;&#14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y%20Backup%202009.10.06/&#1508;&#1512;&#1491;&#1505;&#1497;&#1492;/&#1514;&#1513;&#1500;&#1493;&#1502;&#1497;&#150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נזקים והפסדים בגין עזיבה"/>
      <sheetName val="נזקים והפסדים בגין עזיבה ממוין"/>
      <sheetName val="בדיקת תקינות בעזיבה"/>
      <sheetName val="תחשיבים כולל שינויים בחוזה"/>
      <sheetName val="תחשיבים לפי חוזה מקורי"/>
      <sheetName val="נתוני עזר"/>
      <sheetName val="מצב חובות ובטחונות"/>
      <sheetName val="מדד המחירים לצרכן - חילן"/>
      <sheetName val="שערי מטח בנק ישרא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6000</v>
          </cell>
        </row>
      </sheetData>
      <sheetData sheetId="6" refreshError="1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אחוזי מימון"/>
      <sheetName val="הלוואות"/>
      <sheetName val="הלוואות (2)"/>
      <sheetName val="ExchangeRates(1)"/>
      <sheetName val="נתוני עזר"/>
      <sheetName val="לוח שפיצר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>
            <v>0.05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1:I339"/>
  <sheetViews>
    <sheetView rightToLeft="1" tabSelected="1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9.140625" style="10"/>
    <col min="2" max="2" width="9.7109375" style="10" customWidth="1"/>
    <col min="3" max="3" width="10.28515625" style="10" bestFit="1" customWidth="1"/>
    <col min="4" max="4" width="10.140625" style="10" customWidth="1"/>
    <col min="5" max="6" width="9.140625" style="10"/>
    <col min="7" max="7" width="15.28515625" style="10" bestFit="1" customWidth="1"/>
    <col min="8" max="8" width="6.140625" style="10" bestFit="1" customWidth="1"/>
    <col min="9" max="9" width="9.42578125" style="10" bestFit="1" customWidth="1"/>
    <col min="10" max="257" width="9.140625" style="10"/>
    <col min="258" max="258" width="9.7109375" style="10" customWidth="1"/>
    <col min="259" max="259" width="10.28515625" style="10" bestFit="1" customWidth="1"/>
    <col min="260" max="260" width="10.140625" style="10" customWidth="1"/>
    <col min="261" max="264" width="9.140625" style="10"/>
    <col min="265" max="265" width="9.42578125" style="10" bestFit="1" customWidth="1"/>
    <col min="266" max="513" width="9.140625" style="10"/>
    <col min="514" max="514" width="9.7109375" style="10" customWidth="1"/>
    <col min="515" max="515" width="10.28515625" style="10" bestFit="1" customWidth="1"/>
    <col min="516" max="516" width="10.140625" style="10" customWidth="1"/>
    <col min="517" max="520" width="9.140625" style="10"/>
    <col min="521" max="521" width="9.42578125" style="10" bestFit="1" customWidth="1"/>
    <col min="522" max="769" width="9.140625" style="10"/>
    <col min="770" max="770" width="9.7109375" style="10" customWidth="1"/>
    <col min="771" max="771" width="10.28515625" style="10" bestFit="1" customWidth="1"/>
    <col min="772" max="772" width="10.140625" style="10" customWidth="1"/>
    <col min="773" max="776" width="9.140625" style="10"/>
    <col min="777" max="777" width="9.42578125" style="10" bestFit="1" customWidth="1"/>
    <col min="778" max="1025" width="9.140625" style="10"/>
    <col min="1026" max="1026" width="9.7109375" style="10" customWidth="1"/>
    <col min="1027" max="1027" width="10.28515625" style="10" bestFit="1" customWidth="1"/>
    <col min="1028" max="1028" width="10.140625" style="10" customWidth="1"/>
    <col min="1029" max="1032" width="9.140625" style="10"/>
    <col min="1033" max="1033" width="9.42578125" style="10" bestFit="1" customWidth="1"/>
    <col min="1034" max="1281" width="9.140625" style="10"/>
    <col min="1282" max="1282" width="9.7109375" style="10" customWidth="1"/>
    <col min="1283" max="1283" width="10.28515625" style="10" bestFit="1" customWidth="1"/>
    <col min="1284" max="1284" width="10.140625" style="10" customWidth="1"/>
    <col min="1285" max="1288" width="9.140625" style="10"/>
    <col min="1289" max="1289" width="9.42578125" style="10" bestFit="1" customWidth="1"/>
    <col min="1290" max="1537" width="9.140625" style="10"/>
    <col min="1538" max="1538" width="9.7109375" style="10" customWidth="1"/>
    <col min="1539" max="1539" width="10.28515625" style="10" bestFit="1" customWidth="1"/>
    <col min="1540" max="1540" width="10.140625" style="10" customWidth="1"/>
    <col min="1541" max="1544" width="9.140625" style="10"/>
    <col min="1545" max="1545" width="9.42578125" style="10" bestFit="1" customWidth="1"/>
    <col min="1546" max="1793" width="9.140625" style="10"/>
    <col min="1794" max="1794" width="9.7109375" style="10" customWidth="1"/>
    <col min="1795" max="1795" width="10.28515625" style="10" bestFit="1" customWidth="1"/>
    <col min="1796" max="1796" width="10.140625" style="10" customWidth="1"/>
    <col min="1797" max="1800" width="9.140625" style="10"/>
    <col min="1801" max="1801" width="9.42578125" style="10" bestFit="1" customWidth="1"/>
    <col min="1802" max="2049" width="9.140625" style="10"/>
    <col min="2050" max="2050" width="9.7109375" style="10" customWidth="1"/>
    <col min="2051" max="2051" width="10.28515625" style="10" bestFit="1" customWidth="1"/>
    <col min="2052" max="2052" width="10.140625" style="10" customWidth="1"/>
    <col min="2053" max="2056" width="9.140625" style="10"/>
    <col min="2057" max="2057" width="9.42578125" style="10" bestFit="1" customWidth="1"/>
    <col min="2058" max="2305" width="9.140625" style="10"/>
    <col min="2306" max="2306" width="9.7109375" style="10" customWidth="1"/>
    <col min="2307" max="2307" width="10.28515625" style="10" bestFit="1" customWidth="1"/>
    <col min="2308" max="2308" width="10.140625" style="10" customWidth="1"/>
    <col min="2309" max="2312" width="9.140625" style="10"/>
    <col min="2313" max="2313" width="9.42578125" style="10" bestFit="1" customWidth="1"/>
    <col min="2314" max="2561" width="9.140625" style="10"/>
    <col min="2562" max="2562" width="9.7109375" style="10" customWidth="1"/>
    <col min="2563" max="2563" width="10.28515625" style="10" bestFit="1" customWidth="1"/>
    <col min="2564" max="2564" width="10.140625" style="10" customWidth="1"/>
    <col min="2565" max="2568" width="9.140625" style="10"/>
    <col min="2569" max="2569" width="9.42578125" style="10" bestFit="1" customWidth="1"/>
    <col min="2570" max="2817" width="9.140625" style="10"/>
    <col min="2818" max="2818" width="9.7109375" style="10" customWidth="1"/>
    <col min="2819" max="2819" width="10.28515625" style="10" bestFit="1" customWidth="1"/>
    <col min="2820" max="2820" width="10.140625" style="10" customWidth="1"/>
    <col min="2821" max="2824" width="9.140625" style="10"/>
    <col min="2825" max="2825" width="9.42578125" style="10" bestFit="1" customWidth="1"/>
    <col min="2826" max="3073" width="9.140625" style="10"/>
    <col min="3074" max="3074" width="9.7109375" style="10" customWidth="1"/>
    <col min="3075" max="3075" width="10.28515625" style="10" bestFit="1" customWidth="1"/>
    <col min="3076" max="3076" width="10.140625" style="10" customWidth="1"/>
    <col min="3077" max="3080" width="9.140625" style="10"/>
    <col min="3081" max="3081" width="9.42578125" style="10" bestFit="1" customWidth="1"/>
    <col min="3082" max="3329" width="9.140625" style="10"/>
    <col min="3330" max="3330" width="9.7109375" style="10" customWidth="1"/>
    <col min="3331" max="3331" width="10.28515625" style="10" bestFit="1" customWidth="1"/>
    <col min="3332" max="3332" width="10.140625" style="10" customWidth="1"/>
    <col min="3333" max="3336" width="9.140625" style="10"/>
    <col min="3337" max="3337" width="9.42578125" style="10" bestFit="1" customWidth="1"/>
    <col min="3338" max="3585" width="9.140625" style="10"/>
    <col min="3586" max="3586" width="9.7109375" style="10" customWidth="1"/>
    <col min="3587" max="3587" width="10.28515625" style="10" bestFit="1" customWidth="1"/>
    <col min="3588" max="3588" width="10.140625" style="10" customWidth="1"/>
    <col min="3589" max="3592" width="9.140625" style="10"/>
    <col min="3593" max="3593" width="9.42578125" style="10" bestFit="1" customWidth="1"/>
    <col min="3594" max="3841" width="9.140625" style="10"/>
    <col min="3842" max="3842" width="9.7109375" style="10" customWidth="1"/>
    <col min="3843" max="3843" width="10.28515625" style="10" bestFit="1" customWidth="1"/>
    <col min="3844" max="3844" width="10.140625" style="10" customWidth="1"/>
    <col min="3845" max="3848" width="9.140625" style="10"/>
    <col min="3849" max="3849" width="9.42578125" style="10" bestFit="1" customWidth="1"/>
    <col min="3850" max="4097" width="9.140625" style="10"/>
    <col min="4098" max="4098" width="9.7109375" style="10" customWidth="1"/>
    <col min="4099" max="4099" width="10.28515625" style="10" bestFit="1" customWidth="1"/>
    <col min="4100" max="4100" width="10.140625" style="10" customWidth="1"/>
    <col min="4101" max="4104" width="9.140625" style="10"/>
    <col min="4105" max="4105" width="9.42578125" style="10" bestFit="1" customWidth="1"/>
    <col min="4106" max="4353" width="9.140625" style="10"/>
    <col min="4354" max="4354" width="9.7109375" style="10" customWidth="1"/>
    <col min="4355" max="4355" width="10.28515625" style="10" bestFit="1" customWidth="1"/>
    <col min="4356" max="4356" width="10.140625" style="10" customWidth="1"/>
    <col min="4357" max="4360" width="9.140625" style="10"/>
    <col min="4361" max="4361" width="9.42578125" style="10" bestFit="1" customWidth="1"/>
    <col min="4362" max="4609" width="9.140625" style="10"/>
    <col min="4610" max="4610" width="9.7109375" style="10" customWidth="1"/>
    <col min="4611" max="4611" width="10.28515625" style="10" bestFit="1" customWidth="1"/>
    <col min="4612" max="4612" width="10.140625" style="10" customWidth="1"/>
    <col min="4613" max="4616" width="9.140625" style="10"/>
    <col min="4617" max="4617" width="9.42578125" style="10" bestFit="1" customWidth="1"/>
    <col min="4618" max="4865" width="9.140625" style="10"/>
    <col min="4866" max="4866" width="9.7109375" style="10" customWidth="1"/>
    <col min="4867" max="4867" width="10.28515625" style="10" bestFit="1" customWidth="1"/>
    <col min="4868" max="4868" width="10.140625" style="10" customWidth="1"/>
    <col min="4869" max="4872" width="9.140625" style="10"/>
    <col min="4873" max="4873" width="9.42578125" style="10" bestFit="1" customWidth="1"/>
    <col min="4874" max="5121" width="9.140625" style="10"/>
    <col min="5122" max="5122" width="9.7109375" style="10" customWidth="1"/>
    <col min="5123" max="5123" width="10.28515625" style="10" bestFit="1" customWidth="1"/>
    <col min="5124" max="5124" width="10.140625" style="10" customWidth="1"/>
    <col min="5125" max="5128" width="9.140625" style="10"/>
    <col min="5129" max="5129" width="9.42578125" style="10" bestFit="1" customWidth="1"/>
    <col min="5130" max="5377" width="9.140625" style="10"/>
    <col min="5378" max="5378" width="9.7109375" style="10" customWidth="1"/>
    <col min="5379" max="5379" width="10.28515625" style="10" bestFit="1" customWidth="1"/>
    <col min="5380" max="5380" width="10.140625" style="10" customWidth="1"/>
    <col min="5381" max="5384" width="9.140625" style="10"/>
    <col min="5385" max="5385" width="9.42578125" style="10" bestFit="1" customWidth="1"/>
    <col min="5386" max="5633" width="9.140625" style="10"/>
    <col min="5634" max="5634" width="9.7109375" style="10" customWidth="1"/>
    <col min="5635" max="5635" width="10.28515625" style="10" bestFit="1" customWidth="1"/>
    <col min="5636" max="5636" width="10.140625" style="10" customWidth="1"/>
    <col min="5637" max="5640" width="9.140625" style="10"/>
    <col min="5641" max="5641" width="9.42578125" style="10" bestFit="1" customWidth="1"/>
    <col min="5642" max="5889" width="9.140625" style="10"/>
    <col min="5890" max="5890" width="9.7109375" style="10" customWidth="1"/>
    <col min="5891" max="5891" width="10.28515625" style="10" bestFit="1" customWidth="1"/>
    <col min="5892" max="5892" width="10.140625" style="10" customWidth="1"/>
    <col min="5893" max="5896" width="9.140625" style="10"/>
    <col min="5897" max="5897" width="9.42578125" style="10" bestFit="1" customWidth="1"/>
    <col min="5898" max="6145" width="9.140625" style="10"/>
    <col min="6146" max="6146" width="9.7109375" style="10" customWidth="1"/>
    <col min="6147" max="6147" width="10.28515625" style="10" bestFit="1" customWidth="1"/>
    <col min="6148" max="6148" width="10.140625" style="10" customWidth="1"/>
    <col min="6149" max="6152" width="9.140625" style="10"/>
    <col min="6153" max="6153" width="9.42578125" style="10" bestFit="1" customWidth="1"/>
    <col min="6154" max="6401" width="9.140625" style="10"/>
    <col min="6402" max="6402" width="9.7109375" style="10" customWidth="1"/>
    <col min="6403" max="6403" width="10.28515625" style="10" bestFit="1" customWidth="1"/>
    <col min="6404" max="6404" width="10.140625" style="10" customWidth="1"/>
    <col min="6405" max="6408" width="9.140625" style="10"/>
    <col min="6409" max="6409" width="9.42578125" style="10" bestFit="1" customWidth="1"/>
    <col min="6410" max="6657" width="9.140625" style="10"/>
    <col min="6658" max="6658" width="9.7109375" style="10" customWidth="1"/>
    <col min="6659" max="6659" width="10.28515625" style="10" bestFit="1" customWidth="1"/>
    <col min="6660" max="6660" width="10.140625" style="10" customWidth="1"/>
    <col min="6661" max="6664" width="9.140625" style="10"/>
    <col min="6665" max="6665" width="9.42578125" style="10" bestFit="1" customWidth="1"/>
    <col min="6666" max="6913" width="9.140625" style="10"/>
    <col min="6914" max="6914" width="9.7109375" style="10" customWidth="1"/>
    <col min="6915" max="6915" width="10.28515625" style="10" bestFit="1" customWidth="1"/>
    <col min="6916" max="6916" width="10.140625" style="10" customWidth="1"/>
    <col min="6917" max="6920" width="9.140625" style="10"/>
    <col min="6921" max="6921" width="9.42578125" style="10" bestFit="1" customWidth="1"/>
    <col min="6922" max="7169" width="9.140625" style="10"/>
    <col min="7170" max="7170" width="9.7109375" style="10" customWidth="1"/>
    <col min="7171" max="7171" width="10.28515625" style="10" bestFit="1" customWidth="1"/>
    <col min="7172" max="7172" width="10.140625" style="10" customWidth="1"/>
    <col min="7173" max="7176" width="9.140625" style="10"/>
    <col min="7177" max="7177" width="9.42578125" style="10" bestFit="1" customWidth="1"/>
    <col min="7178" max="7425" width="9.140625" style="10"/>
    <col min="7426" max="7426" width="9.7109375" style="10" customWidth="1"/>
    <col min="7427" max="7427" width="10.28515625" style="10" bestFit="1" customWidth="1"/>
    <col min="7428" max="7428" width="10.140625" style="10" customWidth="1"/>
    <col min="7429" max="7432" width="9.140625" style="10"/>
    <col min="7433" max="7433" width="9.42578125" style="10" bestFit="1" customWidth="1"/>
    <col min="7434" max="7681" width="9.140625" style="10"/>
    <col min="7682" max="7682" width="9.7109375" style="10" customWidth="1"/>
    <col min="7683" max="7683" width="10.28515625" style="10" bestFit="1" customWidth="1"/>
    <col min="7684" max="7684" width="10.140625" style="10" customWidth="1"/>
    <col min="7685" max="7688" width="9.140625" style="10"/>
    <col min="7689" max="7689" width="9.42578125" style="10" bestFit="1" customWidth="1"/>
    <col min="7690" max="7937" width="9.140625" style="10"/>
    <col min="7938" max="7938" width="9.7109375" style="10" customWidth="1"/>
    <col min="7939" max="7939" width="10.28515625" style="10" bestFit="1" customWidth="1"/>
    <col min="7940" max="7940" width="10.140625" style="10" customWidth="1"/>
    <col min="7941" max="7944" width="9.140625" style="10"/>
    <col min="7945" max="7945" width="9.42578125" style="10" bestFit="1" customWidth="1"/>
    <col min="7946" max="8193" width="9.140625" style="10"/>
    <col min="8194" max="8194" width="9.7109375" style="10" customWidth="1"/>
    <col min="8195" max="8195" width="10.28515625" style="10" bestFit="1" customWidth="1"/>
    <col min="8196" max="8196" width="10.140625" style="10" customWidth="1"/>
    <col min="8197" max="8200" width="9.140625" style="10"/>
    <col min="8201" max="8201" width="9.42578125" style="10" bestFit="1" customWidth="1"/>
    <col min="8202" max="8449" width="9.140625" style="10"/>
    <col min="8450" max="8450" width="9.7109375" style="10" customWidth="1"/>
    <col min="8451" max="8451" width="10.28515625" style="10" bestFit="1" customWidth="1"/>
    <col min="8452" max="8452" width="10.140625" style="10" customWidth="1"/>
    <col min="8453" max="8456" width="9.140625" style="10"/>
    <col min="8457" max="8457" width="9.42578125" style="10" bestFit="1" customWidth="1"/>
    <col min="8458" max="8705" width="9.140625" style="10"/>
    <col min="8706" max="8706" width="9.7109375" style="10" customWidth="1"/>
    <col min="8707" max="8707" width="10.28515625" style="10" bestFit="1" customWidth="1"/>
    <col min="8708" max="8708" width="10.140625" style="10" customWidth="1"/>
    <col min="8709" max="8712" width="9.140625" style="10"/>
    <col min="8713" max="8713" width="9.42578125" style="10" bestFit="1" customWidth="1"/>
    <col min="8714" max="8961" width="9.140625" style="10"/>
    <col min="8962" max="8962" width="9.7109375" style="10" customWidth="1"/>
    <col min="8963" max="8963" width="10.28515625" style="10" bestFit="1" customWidth="1"/>
    <col min="8964" max="8964" width="10.140625" style="10" customWidth="1"/>
    <col min="8965" max="8968" width="9.140625" style="10"/>
    <col min="8969" max="8969" width="9.42578125" style="10" bestFit="1" customWidth="1"/>
    <col min="8970" max="9217" width="9.140625" style="10"/>
    <col min="9218" max="9218" width="9.7109375" style="10" customWidth="1"/>
    <col min="9219" max="9219" width="10.28515625" style="10" bestFit="1" customWidth="1"/>
    <col min="9220" max="9220" width="10.140625" style="10" customWidth="1"/>
    <col min="9221" max="9224" width="9.140625" style="10"/>
    <col min="9225" max="9225" width="9.42578125" style="10" bestFit="1" customWidth="1"/>
    <col min="9226" max="9473" width="9.140625" style="10"/>
    <col min="9474" max="9474" width="9.7109375" style="10" customWidth="1"/>
    <col min="9475" max="9475" width="10.28515625" style="10" bestFit="1" customWidth="1"/>
    <col min="9476" max="9476" width="10.140625" style="10" customWidth="1"/>
    <col min="9477" max="9480" width="9.140625" style="10"/>
    <col min="9481" max="9481" width="9.42578125" style="10" bestFit="1" customWidth="1"/>
    <col min="9482" max="9729" width="9.140625" style="10"/>
    <col min="9730" max="9730" width="9.7109375" style="10" customWidth="1"/>
    <col min="9731" max="9731" width="10.28515625" style="10" bestFit="1" customWidth="1"/>
    <col min="9732" max="9732" width="10.140625" style="10" customWidth="1"/>
    <col min="9733" max="9736" width="9.140625" style="10"/>
    <col min="9737" max="9737" width="9.42578125" style="10" bestFit="1" customWidth="1"/>
    <col min="9738" max="9985" width="9.140625" style="10"/>
    <col min="9986" max="9986" width="9.7109375" style="10" customWidth="1"/>
    <col min="9987" max="9987" width="10.28515625" style="10" bestFit="1" customWidth="1"/>
    <col min="9988" max="9988" width="10.140625" style="10" customWidth="1"/>
    <col min="9989" max="9992" width="9.140625" style="10"/>
    <col min="9993" max="9993" width="9.42578125" style="10" bestFit="1" customWidth="1"/>
    <col min="9994" max="10241" width="9.140625" style="10"/>
    <col min="10242" max="10242" width="9.7109375" style="10" customWidth="1"/>
    <col min="10243" max="10243" width="10.28515625" style="10" bestFit="1" customWidth="1"/>
    <col min="10244" max="10244" width="10.140625" style="10" customWidth="1"/>
    <col min="10245" max="10248" width="9.140625" style="10"/>
    <col min="10249" max="10249" width="9.42578125" style="10" bestFit="1" customWidth="1"/>
    <col min="10250" max="10497" width="9.140625" style="10"/>
    <col min="10498" max="10498" width="9.7109375" style="10" customWidth="1"/>
    <col min="10499" max="10499" width="10.28515625" style="10" bestFit="1" customWidth="1"/>
    <col min="10500" max="10500" width="10.140625" style="10" customWidth="1"/>
    <col min="10501" max="10504" width="9.140625" style="10"/>
    <col min="10505" max="10505" width="9.42578125" style="10" bestFit="1" customWidth="1"/>
    <col min="10506" max="10753" width="9.140625" style="10"/>
    <col min="10754" max="10754" width="9.7109375" style="10" customWidth="1"/>
    <col min="10755" max="10755" width="10.28515625" style="10" bestFit="1" customWidth="1"/>
    <col min="10756" max="10756" width="10.140625" style="10" customWidth="1"/>
    <col min="10757" max="10760" width="9.140625" style="10"/>
    <col min="10761" max="10761" width="9.42578125" style="10" bestFit="1" customWidth="1"/>
    <col min="10762" max="11009" width="9.140625" style="10"/>
    <col min="11010" max="11010" width="9.7109375" style="10" customWidth="1"/>
    <col min="11011" max="11011" width="10.28515625" style="10" bestFit="1" customWidth="1"/>
    <col min="11012" max="11012" width="10.140625" style="10" customWidth="1"/>
    <col min="11013" max="11016" width="9.140625" style="10"/>
    <col min="11017" max="11017" width="9.42578125" style="10" bestFit="1" customWidth="1"/>
    <col min="11018" max="11265" width="9.140625" style="10"/>
    <col min="11266" max="11266" width="9.7109375" style="10" customWidth="1"/>
    <col min="11267" max="11267" width="10.28515625" style="10" bestFit="1" customWidth="1"/>
    <col min="11268" max="11268" width="10.140625" style="10" customWidth="1"/>
    <col min="11269" max="11272" width="9.140625" style="10"/>
    <col min="11273" max="11273" width="9.42578125" style="10" bestFit="1" customWidth="1"/>
    <col min="11274" max="11521" width="9.140625" style="10"/>
    <col min="11522" max="11522" width="9.7109375" style="10" customWidth="1"/>
    <col min="11523" max="11523" width="10.28515625" style="10" bestFit="1" customWidth="1"/>
    <col min="11524" max="11524" width="10.140625" style="10" customWidth="1"/>
    <col min="11525" max="11528" width="9.140625" style="10"/>
    <col min="11529" max="11529" width="9.42578125" style="10" bestFit="1" customWidth="1"/>
    <col min="11530" max="11777" width="9.140625" style="10"/>
    <col min="11778" max="11778" width="9.7109375" style="10" customWidth="1"/>
    <col min="11779" max="11779" width="10.28515625" style="10" bestFit="1" customWidth="1"/>
    <col min="11780" max="11780" width="10.140625" style="10" customWidth="1"/>
    <col min="11781" max="11784" width="9.140625" style="10"/>
    <col min="11785" max="11785" width="9.42578125" style="10" bestFit="1" customWidth="1"/>
    <col min="11786" max="12033" width="9.140625" style="10"/>
    <col min="12034" max="12034" width="9.7109375" style="10" customWidth="1"/>
    <col min="12035" max="12035" width="10.28515625" style="10" bestFit="1" customWidth="1"/>
    <col min="12036" max="12036" width="10.140625" style="10" customWidth="1"/>
    <col min="12037" max="12040" width="9.140625" style="10"/>
    <col min="12041" max="12041" width="9.42578125" style="10" bestFit="1" customWidth="1"/>
    <col min="12042" max="12289" width="9.140625" style="10"/>
    <col min="12290" max="12290" width="9.7109375" style="10" customWidth="1"/>
    <col min="12291" max="12291" width="10.28515625" style="10" bestFit="1" customWidth="1"/>
    <col min="12292" max="12292" width="10.140625" style="10" customWidth="1"/>
    <col min="12293" max="12296" width="9.140625" style="10"/>
    <col min="12297" max="12297" width="9.42578125" style="10" bestFit="1" customWidth="1"/>
    <col min="12298" max="12545" width="9.140625" style="10"/>
    <col min="12546" max="12546" width="9.7109375" style="10" customWidth="1"/>
    <col min="12547" max="12547" width="10.28515625" style="10" bestFit="1" customWidth="1"/>
    <col min="12548" max="12548" width="10.140625" style="10" customWidth="1"/>
    <col min="12549" max="12552" width="9.140625" style="10"/>
    <col min="12553" max="12553" width="9.42578125" style="10" bestFit="1" customWidth="1"/>
    <col min="12554" max="12801" width="9.140625" style="10"/>
    <col min="12802" max="12802" width="9.7109375" style="10" customWidth="1"/>
    <col min="12803" max="12803" width="10.28515625" style="10" bestFit="1" customWidth="1"/>
    <col min="12804" max="12804" width="10.140625" style="10" customWidth="1"/>
    <col min="12805" max="12808" width="9.140625" style="10"/>
    <col min="12809" max="12809" width="9.42578125" style="10" bestFit="1" customWidth="1"/>
    <col min="12810" max="13057" width="9.140625" style="10"/>
    <col min="13058" max="13058" width="9.7109375" style="10" customWidth="1"/>
    <col min="13059" max="13059" width="10.28515625" style="10" bestFit="1" customWidth="1"/>
    <col min="13060" max="13060" width="10.140625" style="10" customWidth="1"/>
    <col min="13061" max="13064" width="9.140625" style="10"/>
    <col min="13065" max="13065" width="9.42578125" style="10" bestFit="1" customWidth="1"/>
    <col min="13066" max="13313" width="9.140625" style="10"/>
    <col min="13314" max="13314" width="9.7109375" style="10" customWidth="1"/>
    <col min="13315" max="13315" width="10.28515625" style="10" bestFit="1" customWidth="1"/>
    <col min="13316" max="13316" width="10.140625" style="10" customWidth="1"/>
    <col min="13317" max="13320" width="9.140625" style="10"/>
    <col min="13321" max="13321" width="9.42578125" style="10" bestFit="1" customWidth="1"/>
    <col min="13322" max="13569" width="9.140625" style="10"/>
    <col min="13570" max="13570" width="9.7109375" style="10" customWidth="1"/>
    <col min="13571" max="13571" width="10.28515625" style="10" bestFit="1" customWidth="1"/>
    <col min="13572" max="13572" width="10.140625" style="10" customWidth="1"/>
    <col min="13573" max="13576" width="9.140625" style="10"/>
    <col min="13577" max="13577" width="9.42578125" style="10" bestFit="1" customWidth="1"/>
    <col min="13578" max="13825" width="9.140625" style="10"/>
    <col min="13826" max="13826" width="9.7109375" style="10" customWidth="1"/>
    <col min="13827" max="13827" width="10.28515625" style="10" bestFit="1" customWidth="1"/>
    <col min="13828" max="13828" width="10.140625" style="10" customWidth="1"/>
    <col min="13829" max="13832" width="9.140625" style="10"/>
    <col min="13833" max="13833" width="9.42578125" style="10" bestFit="1" customWidth="1"/>
    <col min="13834" max="14081" width="9.140625" style="10"/>
    <col min="14082" max="14082" width="9.7109375" style="10" customWidth="1"/>
    <col min="14083" max="14083" width="10.28515625" style="10" bestFit="1" customWidth="1"/>
    <col min="14084" max="14084" width="10.140625" style="10" customWidth="1"/>
    <col min="14085" max="14088" width="9.140625" style="10"/>
    <col min="14089" max="14089" width="9.42578125" style="10" bestFit="1" customWidth="1"/>
    <col min="14090" max="14337" width="9.140625" style="10"/>
    <col min="14338" max="14338" width="9.7109375" style="10" customWidth="1"/>
    <col min="14339" max="14339" width="10.28515625" style="10" bestFit="1" customWidth="1"/>
    <col min="14340" max="14340" width="10.140625" style="10" customWidth="1"/>
    <col min="14341" max="14344" width="9.140625" style="10"/>
    <col min="14345" max="14345" width="9.42578125" style="10" bestFit="1" customWidth="1"/>
    <col min="14346" max="14593" width="9.140625" style="10"/>
    <col min="14594" max="14594" width="9.7109375" style="10" customWidth="1"/>
    <col min="14595" max="14595" width="10.28515625" style="10" bestFit="1" customWidth="1"/>
    <col min="14596" max="14596" width="10.140625" style="10" customWidth="1"/>
    <col min="14597" max="14600" width="9.140625" style="10"/>
    <col min="14601" max="14601" width="9.42578125" style="10" bestFit="1" customWidth="1"/>
    <col min="14602" max="14849" width="9.140625" style="10"/>
    <col min="14850" max="14850" width="9.7109375" style="10" customWidth="1"/>
    <col min="14851" max="14851" width="10.28515625" style="10" bestFit="1" customWidth="1"/>
    <col min="14852" max="14852" width="10.140625" style="10" customWidth="1"/>
    <col min="14853" max="14856" width="9.140625" style="10"/>
    <col min="14857" max="14857" width="9.42578125" style="10" bestFit="1" customWidth="1"/>
    <col min="14858" max="15105" width="9.140625" style="10"/>
    <col min="15106" max="15106" width="9.7109375" style="10" customWidth="1"/>
    <col min="15107" max="15107" width="10.28515625" style="10" bestFit="1" customWidth="1"/>
    <col min="15108" max="15108" width="10.140625" style="10" customWidth="1"/>
    <col min="15109" max="15112" width="9.140625" style="10"/>
    <col min="15113" max="15113" width="9.42578125" style="10" bestFit="1" customWidth="1"/>
    <col min="15114" max="15361" width="9.140625" style="10"/>
    <col min="15362" max="15362" width="9.7109375" style="10" customWidth="1"/>
    <col min="15363" max="15363" width="10.28515625" style="10" bestFit="1" customWidth="1"/>
    <col min="15364" max="15364" width="10.140625" style="10" customWidth="1"/>
    <col min="15365" max="15368" width="9.140625" style="10"/>
    <col min="15369" max="15369" width="9.42578125" style="10" bestFit="1" customWidth="1"/>
    <col min="15370" max="15617" width="9.140625" style="10"/>
    <col min="15618" max="15618" width="9.7109375" style="10" customWidth="1"/>
    <col min="15619" max="15619" width="10.28515625" style="10" bestFit="1" customWidth="1"/>
    <col min="15620" max="15620" width="10.140625" style="10" customWidth="1"/>
    <col min="15621" max="15624" width="9.140625" style="10"/>
    <col min="15625" max="15625" width="9.42578125" style="10" bestFit="1" customWidth="1"/>
    <col min="15626" max="15873" width="9.140625" style="10"/>
    <col min="15874" max="15874" width="9.7109375" style="10" customWidth="1"/>
    <col min="15875" max="15875" width="10.28515625" style="10" bestFit="1" customWidth="1"/>
    <col min="15876" max="15876" width="10.140625" style="10" customWidth="1"/>
    <col min="15877" max="15880" width="9.140625" style="10"/>
    <col min="15881" max="15881" width="9.42578125" style="10" bestFit="1" customWidth="1"/>
    <col min="15882" max="16129" width="9.140625" style="10"/>
    <col min="16130" max="16130" width="9.7109375" style="10" customWidth="1"/>
    <col min="16131" max="16131" width="10.28515625" style="10" bestFit="1" customWidth="1"/>
    <col min="16132" max="16132" width="10.140625" style="10" customWidth="1"/>
    <col min="16133" max="16136" width="9.140625" style="10"/>
    <col min="16137" max="16137" width="9.42578125" style="10" bestFit="1" customWidth="1"/>
    <col min="16138" max="16384" width="9.140625" style="10"/>
  </cols>
  <sheetData>
    <row r="1" spans="1:9">
      <c r="A1" s="10" t="s">
        <v>46</v>
      </c>
      <c r="C1" s="17" t="s">
        <v>34</v>
      </c>
      <c r="D1" s="17" t="s">
        <v>33</v>
      </c>
      <c r="E1" s="17" t="s">
        <v>29</v>
      </c>
    </row>
    <row r="2" spans="1:9" s="16" customFormat="1" ht="25.5">
      <c r="A2" s="15" t="s">
        <v>16</v>
      </c>
      <c r="B2" s="15" t="s">
        <v>17</v>
      </c>
      <c r="C2" s="15" t="s">
        <v>18</v>
      </c>
      <c r="D2" s="15" t="s">
        <v>19</v>
      </c>
      <c r="E2" s="15" t="s">
        <v>20</v>
      </c>
      <c r="F2" s="15"/>
      <c r="G2" s="15"/>
      <c r="H2" s="15"/>
      <c r="I2" s="15"/>
    </row>
    <row r="3" spans="1:9">
      <c r="A3" s="10">
        <v>0</v>
      </c>
      <c r="B3" s="11">
        <f>-I3</f>
        <v>-500000</v>
      </c>
      <c r="C3" s="11"/>
      <c r="D3" s="11"/>
      <c r="E3" s="11"/>
      <c r="G3" s="10" t="s">
        <v>21</v>
      </c>
      <c r="H3" s="14" t="s">
        <v>30</v>
      </c>
      <c r="I3" s="12">
        <v>500000</v>
      </c>
    </row>
    <row r="4" spans="1:9">
      <c r="A4" s="10">
        <v>1</v>
      </c>
      <c r="B4" s="11">
        <f>B3-C4</f>
        <v>-497968.22703862039</v>
      </c>
      <c r="C4" s="11">
        <f>IF(A4&lt;=$I$8,$I$9-D4,0)</f>
        <v>-2031.7729613796121</v>
      </c>
      <c r="D4" s="11">
        <f>IF(A4&lt;=$I$8,$I$5*B3,0)</f>
        <v>-1666.6666666666667</v>
      </c>
      <c r="E4" s="11">
        <f>IF(A4&lt;=$I$8,C4+D4,0)</f>
        <v>-3698.4396280462788</v>
      </c>
      <c r="G4" s="10" t="s">
        <v>22</v>
      </c>
      <c r="H4" s="14"/>
      <c r="I4" s="13">
        <v>0.04</v>
      </c>
    </row>
    <row r="5" spans="1:9">
      <c r="A5" s="10">
        <v>2</v>
      </c>
      <c r="B5" s="11">
        <f t="shared" ref="B5:B68" si="0">B4-C5</f>
        <v>-495929.68150070286</v>
      </c>
      <c r="C5" s="11">
        <f t="shared" ref="C5:C68" si="1">IF(A5&lt;=$I$8,$I$9-D5,0)</f>
        <v>-2038.5455379175442</v>
      </c>
      <c r="D5" s="11">
        <f t="shared" ref="D5:D68" si="2">IF(A5&lt;=$I$8,$I$5*B4,0)</f>
        <v>-1659.8940901287347</v>
      </c>
      <c r="E5" s="11">
        <f t="shared" ref="E5:E68" si="3">IF(A5&lt;=$I$8,C5+D5,0)</f>
        <v>-3698.4396280462788</v>
      </c>
      <c r="G5" s="10" t="s">
        <v>23</v>
      </c>
      <c r="H5" s="14" t="s">
        <v>31</v>
      </c>
      <c r="I5" s="13">
        <f>I4/I7</f>
        <v>3.3333333333333335E-3</v>
      </c>
    </row>
    <row r="6" spans="1:9">
      <c r="A6" s="10">
        <v>3</v>
      </c>
      <c r="B6" s="11">
        <f t="shared" si="0"/>
        <v>-493884.34081099229</v>
      </c>
      <c r="C6" s="11">
        <f t="shared" si="1"/>
        <v>-2045.3406897106024</v>
      </c>
      <c r="D6" s="11">
        <f t="shared" si="2"/>
        <v>-1653.0989383356764</v>
      </c>
      <c r="E6" s="11">
        <f t="shared" si="3"/>
        <v>-3698.4396280462788</v>
      </c>
      <c r="G6" s="10" t="s">
        <v>24</v>
      </c>
      <c r="H6" s="14"/>
      <c r="I6" s="10">
        <v>15</v>
      </c>
    </row>
    <row r="7" spans="1:9">
      <c r="A7" s="10">
        <v>4</v>
      </c>
      <c r="B7" s="11">
        <f t="shared" si="0"/>
        <v>-491832.18231898267</v>
      </c>
      <c r="C7" s="11">
        <f t="shared" si="1"/>
        <v>-2052.1584920096375</v>
      </c>
      <c r="D7" s="11">
        <f t="shared" si="2"/>
        <v>-1646.2811360366411</v>
      </c>
      <c r="E7" s="11">
        <f t="shared" si="3"/>
        <v>-3698.4396280462788</v>
      </c>
      <c r="G7" s="10" t="s">
        <v>25</v>
      </c>
      <c r="H7" s="14"/>
      <c r="I7" s="10">
        <v>12</v>
      </c>
    </row>
    <row r="8" spans="1:9">
      <c r="A8" s="10">
        <v>5</v>
      </c>
      <c r="B8" s="11">
        <f t="shared" si="0"/>
        <v>-489773.18329866632</v>
      </c>
      <c r="C8" s="11">
        <f t="shared" si="1"/>
        <v>-2058.9990203163366</v>
      </c>
      <c r="D8" s="11">
        <f t="shared" si="2"/>
        <v>-1639.4406077299423</v>
      </c>
      <c r="E8" s="11">
        <f t="shared" si="3"/>
        <v>-3698.4396280462788</v>
      </c>
      <c r="G8" s="10" t="s">
        <v>26</v>
      </c>
      <c r="H8" s="14" t="s">
        <v>32</v>
      </c>
      <c r="I8" s="10">
        <f>I6*I7</f>
        <v>180</v>
      </c>
    </row>
    <row r="9" spans="1:9">
      <c r="A9" s="10">
        <v>6</v>
      </c>
      <c r="B9" s="11">
        <f t="shared" si="0"/>
        <v>-487707.32094828226</v>
      </c>
      <c r="C9" s="11">
        <f t="shared" si="1"/>
        <v>-2065.8623503840577</v>
      </c>
      <c r="D9" s="11">
        <f t="shared" si="2"/>
        <v>-1632.5772776622211</v>
      </c>
      <c r="E9" s="11">
        <f t="shared" si="3"/>
        <v>-3698.4396280462788</v>
      </c>
      <c r="G9" s="10" t="s">
        <v>27</v>
      </c>
      <c r="H9" s="14" t="s">
        <v>29</v>
      </c>
      <c r="I9" s="12">
        <f>PMT(I5,I8,I3)</f>
        <v>-3698.4396280462788</v>
      </c>
    </row>
    <row r="10" spans="1:9">
      <c r="A10" s="10">
        <v>7</v>
      </c>
      <c r="B10" s="11">
        <f t="shared" si="0"/>
        <v>-485634.57239006361</v>
      </c>
      <c r="C10" s="11">
        <f t="shared" si="1"/>
        <v>-2072.748558218671</v>
      </c>
      <c r="D10" s="11">
        <f t="shared" si="2"/>
        <v>-1625.6910698276076</v>
      </c>
      <c r="E10" s="11">
        <f t="shared" si="3"/>
        <v>-3698.4396280462788</v>
      </c>
    </row>
    <row r="11" spans="1:9">
      <c r="A11" s="10">
        <v>8</v>
      </c>
      <c r="B11" s="11">
        <f t="shared" si="0"/>
        <v>-483554.91466998419</v>
      </c>
      <c r="C11" s="11">
        <f t="shared" si="1"/>
        <v>-2079.6577200794</v>
      </c>
      <c r="D11" s="11">
        <f t="shared" si="2"/>
        <v>-1618.7819079668789</v>
      </c>
      <c r="E11" s="11">
        <f t="shared" si="3"/>
        <v>-3698.4396280462788</v>
      </c>
    </row>
    <row r="12" spans="1:9">
      <c r="A12" s="10">
        <v>9</v>
      </c>
      <c r="B12" s="11">
        <f t="shared" si="0"/>
        <v>-481468.32475750451</v>
      </c>
      <c r="C12" s="11">
        <f t="shared" si="1"/>
        <v>-2086.5899124796647</v>
      </c>
      <c r="D12" s="11">
        <f t="shared" si="2"/>
        <v>-1611.8497155666141</v>
      </c>
      <c r="E12" s="11">
        <f t="shared" si="3"/>
        <v>-3698.4396280462788</v>
      </c>
    </row>
    <row r="13" spans="1:9">
      <c r="A13" s="10">
        <v>10</v>
      </c>
      <c r="B13" s="11">
        <f t="shared" si="0"/>
        <v>-479374.77954531659</v>
      </c>
      <c r="C13" s="11">
        <f t="shared" si="1"/>
        <v>-2093.5452121879302</v>
      </c>
      <c r="D13" s="11">
        <f t="shared" si="2"/>
        <v>-1604.8944158583486</v>
      </c>
      <c r="E13" s="11">
        <f t="shared" si="3"/>
        <v>-3698.4396280462788</v>
      </c>
    </row>
    <row r="14" spans="1:9">
      <c r="A14" s="10">
        <v>11</v>
      </c>
      <c r="B14" s="11">
        <f t="shared" si="0"/>
        <v>-477274.25584908802</v>
      </c>
      <c r="C14" s="11">
        <f t="shared" si="1"/>
        <v>-2100.5236962285567</v>
      </c>
      <c r="D14" s="11">
        <f t="shared" si="2"/>
        <v>-1597.9159318177221</v>
      </c>
      <c r="E14" s="11">
        <f t="shared" si="3"/>
        <v>-3698.4396280462788</v>
      </c>
    </row>
    <row r="15" spans="1:9">
      <c r="A15" s="10">
        <v>12</v>
      </c>
      <c r="B15" s="11">
        <f t="shared" si="0"/>
        <v>-475166.73040720535</v>
      </c>
      <c r="C15" s="11">
        <f t="shared" si="1"/>
        <v>-2107.5254418826516</v>
      </c>
      <c r="D15" s="11">
        <f t="shared" si="2"/>
        <v>-1590.9141861636269</v>
      </c>
      <c r="E15" s="11">
        <f t="shared" si="3"/>
        <v>-3698.4396280462788</v>
      </c>
    </row>
    <row r="16" spans="1:9">
      <c r="A16" s="10">
        <v>13</v>
      </c>
      <c r="B16" s="11">
        <f t="shared" si="0"/>
        <v>-473052.17988051643</v>
      </c>
      <c r="C16" s="11">
        <f t="shared" si="1"/>
        <v>-2114.5505266889277</v>
      </c>
      <c r="D16" s="11">
        <f t="shared" si="2"/>
        <v>-1583.8891013573514</v>
      </c>
      <c r="E16" s="11">
        <f t="shared" si="3"/>
        <v>-3698.4396280462788</v>
      </c>
    </row>
    <row r="17" spans="1:5">
      <c r="A17" s="10">
        <v>14</v>
      </c>
      <c r="B17" s="11">
        <f t="shared" si="0"/>
        <v>-470930.58085207187</v>
      </c>
      <c r="C17" s="11">
        <f t="shared" si="1"/>
        <v>-2121.599028444557</v>
      </c>
      <c r="D17" s="11">
        <f t="shared" si="2"/>
        <v>-1576.8405996017216</v>
      </c>
      <c r="E17" s="11">
        <f t="shared" si="3"/>
        <v>-3698.4396280462788</v>
      </c>
    </row>
    <row r="18" spans="1:5">
      <c r="A18" s="10">
        <v>15</v>
      </c>
      <c r="B18" s="11">
        <f t="shared" si="0"/>
        <v>-468801.90982686583</v>
      </c>
      <c r="C18" s="11">
        <f t="shared" si="1"/>
        <v>-2128.6710252060393</v>
      </c>
      <c r="D18" s="11">
        <f t="shared" si="2"/>
        <v>-1569.7686028402397</v>
      </c>
      <c r="E18" s="11">
        <f t="shared" si="3"/>
        <v>-3698.4396280462788</v>
      </c>
    </row>
    <row r="19" spans="1:5">
      <c r="A19" s="10">
        <v>16</v>
      </c>
      <c r="B19" s="11">
        <f t="shared" si="0"/>
        <v>-466666.14323157578</v>
      </c>
      <c r="C19" s="11">
        <f t="shared" si="1"/>
        <v>-2135.7665952900593</v>
      </c>
      <c r="D19" s="11">
        <f t="shared" si="2"/>
        <v>-1562.6730327562195</v>
      </c>
      <c r="E19" s="11">
        <f t="shared" si="3"/>
        <v>-3698.4396280462788</v>
      </c>
    </row>
    <row r="20" spans="1:5">
      <c r="A20" s="10">
        <v>17</v>
      </c>
      <c r="B20" s="11">
        <f t="shared" si="0"/>
        <v>-464523.25741430145</v>
      </c>
      <c r="C20" s="11">
        <f t="shared" si="1"/>
        <v>-2142.8858172743594</v>
      </c>
      <c r="D20" s="11">
        <f t="shared" si="2"/>
        <v>-1555.5538107719194</v>
      </c>
      <c r="E20" s="11">
        <f t="shared" si="3"/>
        <v>-3698.4396280462788</v>
      </c>
    </row>
    <row r="21" spans="1:5">
      <c r="A21" s="10">
        <v>18</v>
      </c>
      <c r="B21" s="11">
        <f t="shared" si="0"/>
        <v>-462373.22864430281</v>
      </c>
      <c r="C21" s="11">
        <f t="shared" si="1"/>
        <v>-2150.0287699986075</v>
      </c>
      <c r="D21" s="11">
        <f t="shared" si="2"/>
        <v>-1548.4108580476716</v>
      </c>
      <c r="E21" s="11">
        <f t="shared" si="3"/>
        <v>-3698.4396280462788</v>
      </c>
    </row>
    <row r="22" spans="1:5">
      <c r="A22" s="10">
        <v>19</v>
      </c>
      <c r="B22" s="11">
        <f t="shared" si="0"/>
        <v>-460216.03311173752</v>
      </c>
      <c r="C22" s="11">
        <f t="shared" si="1"/>
        <v>-2157.1955325652693</v>
      </c>
      <c r="D22" s="11">
        <f t="shared" si="2"/>
        <v>-1541.2440954810095</v>
      </c>
      <c r="E22" s="11">
        <f t="shared" si="3"/>
        <v>-3698.4396280462788</v>
      </c>
    </row>
    <row r="23" spans="1:5">
      <c r="A23" s="10">
        <v>20</v>
      </c>
      <c r="B23" s="11">
        <f t="shared" si="0"/>
        <v>-458051.64692739706</v>
      </c>
      <c r="C23" s="11">
        <f t="shared" si="1"/>
        <v>-2164.386184340487</v>
      </c>
      <c r="D23" s="11">
        <f t="shared" si="2"/>
        <v>-1534.0534437057918</v>
      </c>
      <c r="E23" s="11">
        <f t="shared" si="3"/>
        <v>-3698.4396280462788</v>
      </c>
    </row>
    <row r="24" spans="1:5">
      <c r="A24" s="10">
        <v>21</v>
      </c>
      <c r="B24" s="11">
        <f t="shared" si="0"/>
        <v>-455880.04612244212</v>
      </c>
      <c r="C24" s="11">
        <f t="shared" si="1"/>
        <v>-2171.6008049549555</v>
      </c>
      <c r="D24" s="11">
        <f t="shared" si="2"/>
        <v>-1526.8388230913235</v>
      </c>
      <c r="E24" s="11">
        <f t="shared" si="3"/>
        <v>-3698.4396280462788</v>
      </c>
    </row>
    <row r="25" spans="1:5">
      <c r="A25" s="10">
        <v>22</v>
      </c>
      <c r="B25" s="11">
        <f t="shared" si="0"/>
        <v>-453701.2066481373</v>
      </c>
      <c r="C25" s="11">
        <f t="shared" si="1"/>
        <v>-2178.8394743048048</v>
      </c>
      <c r="D25" s="11">
        <f t="shared" si="2"/>
        <v>-1519.6001537414738</v>
      </c>
      <c r="E25" s="11">
        <f t="shared" si="3"/>
        <v>-3698.4396280462788</v>
      </c>
    </row>
    <row r="26" spans="1:5">
      <c r="A26" s="10">
        <v>23</v>
      </c>
      <c r="B26" s="11">
        <f t="shared" si="0"/>
        <v>-451515.10437558481</v>
      </c>
      <c r="C26" s="11">
        <f t="shared" si="1"/>
        <v>-2186.1022725524876</v>
      </c>
      <c r="D26" s="11">
        <f t="shared" si="2"/>
        <v>-1512.3373554937912</v>
      </c>
      <c r="E26" s="11">
        <f t="shared" si="3"/>
        <v>-3698.4396280462788</v>
      </c>
    </row>
    <row r="27" spans="1:5">
      <c r="A27" s="10">
        <v>24</v>
      </c>
      <c r="B27" s="11">
        <f t="shared" si="0"/>
        <v>-449321.71509545716</v>
      </c>
      <c r="C27" s="11">
        <f t="shared" si="1"/>
        <v>-2193.3892801276625</v>
      </c>
      <c r="D27" s="11">
        <f t="shared" si="2"/>
        <v>-1505.0503479186161</v>
      </c>
      <c r="E27" s="11">
        <f t="shared" si="3"/>
        <v>-3698.4396280462788</v>
      </c>
    </row>
    <row r="28" spans="1:5">
      <c r="A28" s="10">
        <v>25</v>
      </c>
      <c r="B28" s="11">
        <f t="shared" si="0"/>
        <v>-447121.01451772905</v>
      </c>
      <c r="C28" s="11">
        <f t="shared" si="1"/>
        <v>-2200.7005777280883</v>
      </c>
      <c r="D28" s="11">
        <f t="shared" si="2"/>
        <v>-1497.7390503181907</v>
      </c>
      <c r="E28" s="11">
        <f t="shared" si="3"/>
        <v>-3698.4396280462788</v>
      </c>
    </row>
    <row r="29" spans="1:5">
      <c r="A29" s="10">
        <v>26</v>
      </c>
      <c r="B29" s="11">
        <f t="shared" si="0"/>
        <v>-444912.97827140853</v>
      </c>
      <c r="C29" s="11">
        <f t="shared" si="1"/>
        <v>-2208.0362463205151</v>
      </c>
      <c r="D29" s="11">
        <f t="shared" si="2"/>
        <v>-1490.4033817257637</v>
      </c>
      <c r="E29" s="11">
        <f t="shared" si="3"/>
        <v>-3698.4396280462788</v>
      </c>
    </row>
    <row r="30" spans="1:5">
      <c r="A30" s="10">
        <v>27</v>
      </c>
      <c r="B30" s="11">
        <f t="shared" si="0"/>
        <v>-442697.58190426696</v>
      </c>
      <c r="C30" s="11">
        <f t="shared" si="1"/>
        <v>-2215.3963671415836</v>
      </c>
      <c r="D30" s="11">
        <f t="shared" si="2"/>
        <v>-1483.0432609046952</v>
      </c>
      <c r="E30" s="11">
        <f t="shared" si="3"/>
        <v>-3698.4396280462788</v>
      </c>
    </row>
    <row r="31" spans="1:5">
      <c r="A31" s="10">
        <v>28</v>
      </c>
      <c r="B31" s="11">
        <f t="shared" si="0"/>
        <v>-440474.80088256823</v>
      </c>
      <c r="C31" s="11">
        <f t="shared" si="1"/>
        <v>-2222.7810216987223</v>
      </c>
      <c r="D31" s="11">
        <f t="shared" si="2"/>
        <v>-1475.6586063475565</v>
      </c>
      <c r="E31" s="11">
        <f t="shared" si="3"/>
        <v>-3698.4396280462788</v>
      </c>
    </row>
    <row r="32" spans="1:5">
      <c r="A32" s="10">
        <v>29</v>
      </c>
      <c r="B32" s="11">
        <f t="shared" si="0"/>
        <v>-438244.61059079721</v>
      </c>
      <c r="C32" s="11">
        <f t="shared" si="1"/>
        <v>-2230.1902917710513</v>
      </c>
      <c r="D32" s="11">
        <f t="shared" si="2"/>
        <v>-1468.2493362752275</v>
      </c>
      <c r="E32" s="11">
        <f t="shared" si="3"/>
        <v>-3698.4396280462788</v>
      </c>
    </row>
    <row r="33" spans="1:5">
      <c r="A33" s="10">
        <v>30</v>
      </c>
      <c r="B33" s="11">
        <f t="shared" si="0"/>
        <v>-436006.9863313869</v>
      </c>
      <c r="C33" s="11">
        <f t="shared" si="1"/>
        <v>-2237.6242594102878</v>
      </c>
      <c r="D33" s="11">
        <f t="shared" si="2"/>
        <v>-1460.8153686359908</v>
      </c>
      <c r="E33" s="11">
        <f t="shared" si="3"/>
        <v>-3698.4396280462788</v>
      </c>
    </row>
    <row r="34" spans="1:5">
      <c r="A34" s="10">
        <v>31</v>
      </c>
      <c r="B34" s="11">
        <f t="shared" si="0"/>
        <v>-433761.90332444524</v>
      </c>
      <c r="C34" s="11">
        <f t="shared" si="1"/>
        <v>-2245.0830069416556</v>
      </c>
      <c r="D34" s="11">
        <f t="shared" si="2"/>
        <v>-1453.3566211046232</v>
      </c>
      <c r="E34" s="11">
        <f t="shared" si="3"/>
        <v>-3698.4396280462788</v>
      </c>
    </row>
    <row r="35" spans="1:5">
      <c r="A35" s="10">
        <v>32</v>
      </c>
      <c r="B35" s="11">
        <f t="shared" si="0"/>
        <v>-431509.33670748043</v>
      </c>
      <c r="C35" s="11">
        <f t="shared" si="1"/>
        <v>-2252.5666169647948</v>
      </c>
      <c r="D35" s="11">
        <f t="shared" si="2"/>
        <v>-1445.8730110814843</v>
      </c>
      <c r="E35" s="11">
        <f t="shared" si="3"/>
        <v>-3698.4396280462788</v>
      </c>
    </row>
    <row r="36" spans="1:5">
      <c r="A36" s="10">
        <v>33</v>
      </c>
      <c r="B36" s="11">
        <f t="shared" si="0"/>
        <v>-429249.26153512573</v>
      </c>
      <c r="C36" s="11">
        <f t="shared" si="1"/>
        <v>-2260.0751723546773</v>
      </c>
      <c r="D36" s="11">
        <f t="shared" si="2"/>
        <v>-1438.3644556916015</v>
      </c>
      <c r="E36" s="11">
        <f t="shared" si="3"/>
        <v>-3698.4396280462788</v>
      </c>
    </row>
    <row r="37" spans="1:5">
      <c r="A37" s="10">
        <v>34</v>
      </c>
      <c r="B37" s="11">
        <f t="shared" si="0"/>
        <v>-426981.65277886321</v>
      </c>
      <c r="C37" s="11">
        <f t="shared" si="1"/>
        <v>-2267.6087562625262</v>
      </c>
      <c r="D37" s="11">
        <f t="shared" si="2"/>
        <v>-1430.8308717837524</v>
      </c>
      <c r="E37" s="11">
        <f t="shared" si="3"/>
        <v>-3698.4396280462788</v>
      </c>
    </row>
    <row r="38" spans="1:5">
      <c r="A38" s="10">
        <v>35</v>
      </c>
      <c r="B38" s="11">
        <f t="shared" si="0"/>
        <v>-424706.48532674648</v>
      </c>
      <c r="C38" s="11">
        <f t="shared" si="1"/>
        <v>-2275.1674521167347</v>
      </c>
      <c r="D38" s="11">
        <f t="shared" si="2"/>
        <v>-1423.2721759295441</v>
      </c>
      <c r="E38" s="11">
        <f t="shared" si="3"/>
        <v>-3698.4396280462788</v>
      </c>
    </row>
    <row r="39" spans="1:5">
      <c r="A39" s="10">
        <v>36</v>
      </c>
      <c r="B39" s="11">
        <f t="shared" si="0"/>
        <v>-422423.73398312269</v>
      </c>
      <c r="C39" s="11">
        <f t="shared" si="1"/>
        <v>-2282.7513436237905</v>
      </c>
      <c r="D39" s="11">
        <f t="shared" si="2"/>
        <v>-1415.6882844224883</v>
      </c>
      <c r="E39" s="11">
        <f t="shared" si="3"/>
        <v>-3698.4396280462788</v>
      </c>
    </row>
    <row r="40" spans="1:5">
      <c r="A40" s="10">
        <v>37</v>
      </c>
      <c r="B40" s="11">
        <f t="shared" si="0"/>
        <v>-420133.37346835347</v>
      </c>
      <c r="C40" s="11">
        <f t="shared" si="1"/>
        <v>-2290.3605147692033</v>
      </c>
      <c r="D40" s="11">
        <f t="shared" si="2"/>
        <v>-1408.0791132770757</v>
      </c>
      <c r="E40" s="11">
        <f t="shared" si="3"/>
        <v>-3698.4396280462788</v>
      </c>
    </row>
    <row r="41" spans="1:5">
      <c r="A41" s="10">
        <v>38</v>
      </c>
      <c r="B41" s="11">
        <f t="shared" si="0"/>
        <v>-417835.37841853505</v>
      </c>
      <c r="C41" s="11">
        <f t="shared" si="1"/>
        <v>-2297.9950498184339</v>
      </c>
      <c r="D41" s="11">
        <f t="shared" si="2"/>
        <v>-1400.4445782278449</v>
      </c>
      <c r="E41" s="11">
        <f t="shared" si="3"/>
        <v>-3698.4396280462788</v>
      </c>
    </row>
    <row r="42" spans="1:5">
      <c r="A42" s="10">
        <v>39</v>
      </c>
      <c r="B42" s="11">
        <f t="shared" si="0"/>
        <v>-415529.72338521725</v>
      </c>
      <c r="C42" s="11">
        <f t="shared" si="1"/>
        <v>-2305.6550333178284</v>
      </c>
      <c r="D42" s="11">
        <f t="shared" si="2"/>
        <v>-1392.7845947284502</v>
      </c>
      <c r="E42" s="11">
        <f t="shared" si="3"/>
        <v>-3698.4396280462788</v>
      </c>
    </row>
    <row r="43" spans="1:5">
      <c r="A43" s="10">
        <v>40</v>
      </c>
      <c r="B43" s="11">
        <f t="shared" si="0"/>
        <v>-413216.38283512171</v>
      </c>
      <c r="C43" s="11">
        <f t="shared" si="1"/>
        <v>-2313.3405500955546</v>
      </c>
      <c r="D43" s="11">
        <f t="shared" si="2"/>
        <v>-1385.0990779507242</v>
      </c>
      <c r="E43" s="11">
        <f t="shared" si="3"/>
        <v>-3698.4396280462788</v>
      </c>
    </row>
    <row r="44" spans="1:5">
      <c r="A44" s="10">
        <v>41</v>
      </c>
      <c r="B44" s="11">
        <f t="shared" si="0"/>
        <v>-410895.33114985918</v>
      </c>
      <c r="C44" s="11">
        <f t="shared" si="1"/>
        <v>-2321.0516852625396</v>
      </c>
      <c r="D44" s="11">
        <f t="shared" si="2"/>
        <v>-1377.3879427837392</v>
      </c>
      <c r="E44" s="11">
        <f t="shared" si="3"/>
        <v>-3698.4396280462788</v>
      </c>
    </row>
    <row r="45" spans="1:5">
      <c r="A45" s="10">
        <v>42</v>
      </c>
      <c r="B45" s="11">
        <f t="shared" si="0"/>
        <v>-408566.54262564576</v>
      </c>
      <c r="C45" s="11">
        <f t="shared" si="1"/>
        <v>-2328.7885242134148</v>
      </c>
      <c r="D45" s="11">
        <f t="shared" si="2"/>
        <v>-1369.651103832864</v>
      </c>
      <c r="E45" s="11">
        <f t="shared" si="3"/>
        <v>-3698.4396280462788</v>
      </c>
    </row>
    <row r="46" spans="1:5">
      <c r="A46" s="10">
        <v>43</v>
      </c>
      <c r="B46" s="11">
        <f t="shared" si="0"/>
        <v>-406229.99147301831</v>
      </c>
      <c r="C46" s="11">
        <f t="shared" si="1"/>
        <v>-2336.5511526274595</v>
      </c>
      <c r="D46" s="11">
        <f t="shared" si="2"/>
        <v>-1361.8884754188193</v>
      </c>
      <c r="E46" s="11">
        <f t="shared" si="3"/>
        <v>-3698.4396280462788</v>
      </c>
    </row>
    <row r="47" spans="1:5">
      <c r="A47" s="10">
        <v>44</v>
      </c>
      <c r="B47" s="11">
        <f t="shared" si="0"/>
        <v>-403885.65181654878</v>
      </c>
      <c r="C47" s="11">
        <f t="shared" si="1"/>
        <v>-2344.3396564695513</v>
      </c>
      <c r="D47" s="11">
        <f t="shared" si="2"/>
        <v>-1354.0999715767277</v>
      </c>
      <c r="E47" s="11">
        <f t="shared" si="3"/>
        <v>-3698.4396280462788</v>
      </c>
    </row>
    <row r="48" spans="1:5">
      <c r="A48" s="10">
        <v>45</v>
      </c>
      <c r="B48" s="11">
        <f t="shared" si="0"/>
        <v>-401533.49769455765</v>
      </c>
      <c r="C48" s="11">
        <f t="shared" si="1"/>
        <v>-2352.154121991116</v>
      </c>
      <c r="D48" s="11">
        <f t="shared" si="2"/>
        <v>-1346.2855060551626</v>
      </c>
      <c r="E48" s="11">
        <f t="shared" si="3"/>
        <v>-3698.4396280462788</v>
      </c>
    </row>
    <row r="49" spans="1:5">
      <c r="A49" s="10">
        <v>46</v>
      </c>
      <c r="B49" s="11">
        <f t="shared" si="0"/>
        <v>-399173.50305882655</v>
      </c>
      <c r="C49" s="11">
        <f t="shared" si="1"/>
        <v>-2359.9946357310864</v>
      </c>
      <c r="D49" s="11">
        <f t="shared" si="2"/>
        <v>-1338.4449923151922</v>
      </c>
      <c r="E49" s="11">
        <f t="shared" si="3"/>
        <v>-3698.4396280462788</v>
      </c>
    </row>
    <row r="50" spans="1:5">
      <c r="A50" s="10">
        <v>47</v>
      </c>
      <c r="B50" s="11">
        <f t="shared" si="0"/>
        <v>-396805.64177430968</v>
      </c>
      <c r="C50" s="11">
        <f t="shared" si="1"/>
        <v>-2367.8612845168568</v>
      </c>
      <c r="D50" s="11">
        <f t="shared" si="2"/>
        <v>-1330.578343529422</v>
      </c>
      <c r="E50" s="11">
        <f t="shared" si="3"/>
        <v>-3698.4396280462788</v>
      </c>
    </row>
    <row r="51" spans="1:5">
      <c r="A51" s="10">
        <v>48</v>
      </c>
      <c r="B51" s="11">
        <f t="shared" si="0"/>
        <v>-394429.88761884446</v>
      </c>
      <c r="C51" s="11">
        <f t="shared" si="1"/>
        <v>-2375.7541554652462</v>
      </c>
      <c r="D51" s="11">
        <f t="shared" si="2"/>
        <v>-1322.6854725810324</v>
      </c>
      <c r="E51" s="11">
        <f t="shared" si="3"/>
        <v>-3698.4396280462788</v>
      </c>
    </row>
    <row r="52" spans="1:5">
      <c r="A52" s="10">
        <v>49</v>
      </c>
      <c r="B52" s="11">
        <f t="shared" si="0"/>
        <v>-392046.21428286098</v>
      </c>
      <c r="C52" s="11">
        <f t="shared" si="1"/>
        <v>-2383.6733359834639</v>
      </c>
      <c r="D52" s="11">
        <f t="shared" si="2"/>
        <v>-1314.766292062815</v>
      </c>
      <c r="E52" s="11">
        <f t="shared" si="3"/>
        <v>-3698.4396280462788</v>
      </c>
    </row>
    <row r="53" spans="1:5">
      <c r="A53" s="10">
        <v>50</v>
      </c>
      <c r="B53" s="11">
        <f t="shared" si="0"/>
        <v>-389654.59536909091</v>
      </c>
      <c r="C53" s="11">
        <f t="shared" si="1"/>
        <v>-2391.6189137700758</v>
      </c>
      <c r="D53" s="11">
        <f t="shared" si="2"/>
        <v>-1306.8207142762033</v>
      </c>
      <c r="E53" s="11">
        <f t="shared" si="3"/>
        <v>-3698.4396280462788</v>
      </c>
    </row>
    <row r="54" spans="1:5">
      <c r="A54" s="10">
        <v>51</v>
      </c>
      <c r="B54" s="11">
        <f t="shared" si="0"/>
        <v>-387255.00439227495</v>
      </c>
      <c r="C54" s="11">
        <f t="shared" si="1"/>
        <v>-2399.5909768159754</v>
      </c>
      <c r="D54" s="11">
        <f t="shared" si="2"/>
        <v>-1298.8486512303032</v>
      </c>
      <c r="E54" s="11">
        <f t="shared" si="3"/>
        <v>-3698.4396280462788</v>
      </c>
    </row>
    <row r="55" spans="1:5">
      <c r="A55" s="10">
        <v>52</v>
      </c>
      <c r="B55" s="11">
        <f t="shared" si="0"/>
        <v>-384847.4147788696</v>
      </c>
      <c r="C55" s="11">
        <f t="shared" si="1"/>
        <v>-2407.5896134053623</v>
      </c>
      <c r="D55" s="11">
        <f t="shared" si="2"/>
        <v>-1290.8500146409165</v>
      </c>
      <c r="E55" s="11">
        <f t="shared" si="3"/>
        <v>-3698.4396280462788</v>
      </c>
    </row>
    <row r="56" spans="1:5">
      <c r="A56" s="10">
        <v>53</v>
      </c>
      <c r="B56" s="11">
        <f t="shared" si="0"/>
        <v>-382431.79986675287</v>
      </c>
      <c r="C56" s="11">
        <f t="shared" si="1"/>
        <v>-2415.6149121167136</v>
      </c>
      <c r="D56" s="11">
        <f t="shared" si="2"/>
        <v>-1282.8247159295654</v>
      </c>
      <c r="E56" s="11">
        <f t="shared" si="3"/>
        <v>-3698.4396280462788</v>
      </c>
    </row>
    <row r="57" spans="1:5">
      <c r="A57" s="10">
        <v>54</v>
      </c>
      <c r="B57" s="11">
        <f t="shared" si="0"/>
        <v>-380008.13290492911</v>
      </c>
      <c r="C57" s="11">
        <f t="shared" si="1"/>
        <v>-2423.6669618237693</v>
      </c>
      <c r="D57" s="11">
        <f t="shared" si="2"/>
        <v>-1274.7726662225098</v>
      </c>
      <c r="E57" s="11">
        <f t="shared" si="3"/>
        <v>-3698.4396280462788</v>
      </c>
    </row>
    <row r="58" spans="1:5">
      <c r="A58" s="10">
        <v>55</v>
      </c>
      <c r="B58" s="11">
        <f t="shared" si="0"/>
        <v>-377576.38705323258</v>
      </c>
      <c r="C58" s="11">
        <f t="shared" si="1"/>
        <v>-2431.7458516965153</v>
      </c>
      <c r="D58" s="11">
        <f t="shared" si="2"/>
        <v>-1266.6937763497638</v>
      </c>
      <c r="E58" s="11">
        <f t="shared" si="3"/>
        <v>-3698.4396280462788</v>
      </c>
    </row>
    <row r="59" spans="1:5">
      <c r="A59" s="10">
        <v>56</v>
      </c>
      <c r="B59" s="11">
        <f t="shared" si="0"/>
        <v>-375136.53538203042</v>
      </c>
      <c r="C59" s="11">
        <f t="shared" si="1"/>
        <v>-2439.8516712021701</v>
      </c>
      <c r="D59" s="11">
        <f t="shared" si="2"/>
        <v>-1258.5879568441087</v>
      </c>
      <c r="E59" s="11">
        <f t="shared" si="3"/>
        <v>-3698.4396280462788</v>
      </c>
    </row>
    <row r="60" spans="1:5">
      <c r="A60" s="10">
        <v>57</v>
      </c>
      <c r="B60" s="11">
        <f t="shared" si="0"/>
        <v>-372688.55087192426</v>
      </c>
      <c r="C60" s="11">
        <f t="shared" si="1"/>
        <v>-2447.9845101061774</v>
      </c>
      <c r="D60" s="11">
        <f t="shared" si="2"/>
        <v>-1250.4551179401014</v>
      </c>
      <c r="E60" s="11">
        <f t="shared" si="3"/>
        <v>-3698.4396280462788</v>
      </c>
    </row>
    <row r="61" spans="1:5">
      <c r="A61" s="10">
        <v>58</v>
      </c>
      <c r="B61" s="11">
        <f t="shared" si="0"/>
        <v>-370232.40641345107</v>
      </c>
      <c r="C61" s="11">
        <f t="shared" si="1"/>
        <v>-2456.144458473198</v>
      </c>
      <c r="D61" s="11">
        <f t="shared" si="2"/>
        <v>-1242.295169573081</v>
      </c>
      <c r="E61" s="11">
        <f t="shared" si="3"/>
        <v>-3698.4396280462788</v>
      </c>
    </row>
    <row r="62" spans="1:5">
      <c r="A62" s="10">
        <v>59</v>
      </c>
      <c r="B62" s="11">
        <f t="shared" si="0"/>
        <v>-367768.07480678294</v>
      </c>
      <c r="C62" s="11">
        <f t="shared" si="1"/>
        <v>-2464.3316066681082</v>
      </c>
      <c r="D62" s="11">
        <f t="shared" si="2"/>
        <v>-1234.1080213781704</v>
      </c>
      <c r="E62" s="11">
        <f t="shared" si="3"/>
        <v>-3698.4396280462788</v>
      </c>
    </row>
    <row r="63" spans="1:5">
      <c r="A63" s="10">
        <v>60</v>
      </c>
      <c r="B63" s="11">
        <f t="shared" si="0"/>
        <v>-365295.52876142593</v>
      </c>
      <c r="C63" s="11">
        <f t="shared" si="1"/>
        <v>-2472.5460453570022</v>
      </c>
      <c r="D63" s="11">
        <f t="shared" si="2"/>
        <v>-1225.8935826892766</v>
      </c>
      <c r="E63" s="11">
        <f t="shared" si="3"/>
        <v>-3698.4396280462788</v>
      </c>
    </row>
    <row r="64" spans="1:5">
      <c r="A64" s="10">
        <v>61</v>
      </c>
      <c r="B64" s="11">
        <f t="shared" si="0"/>
        <v>-362814.74089591776</v>
      </c>
      <c r="C64" s="11">
        <f t="shared" si="1"/>
        <v>-2480.7878655081922</v>
      </c>
      <c r="D64" s="11">
        <f t="shared" si="2"/>
        <v>-1217.6517625380866</v>
      </c>
      <c r="E64" s="11">
        <f t="shared" si="3"/>
        <v>-3698.4396280462788</v>
      </c>
    </row>
    <row r="65" spans="1:5">
      <c r="A65" s="10">
        <v>62</v>
      </c>
      <c r="B65" s="11">
        <f t="shared" si="0"/>
        <v>-360325.68373752455</v>
      </c>
      <c r="C65" s="11">
        <f t="shared" si="1"/>
        <v>-2489.0571583932197</v>
      </c>
      <c r="D65" s="11">
        <f t="shared" si="2"/>
        <v>-1209.3824696530592</v>
      </c>
      <c r="E65" s="11">
        <f t="shared" si="3"/>
        <v>-3698.4396280462788</v>
      </c>
    </row>
    <row r="66" spans="1:5">
      <c r="A66" s="10">
        <v>63</v>
      </c>
      <c r="B66" s="11">
        <f t="shared" si="0"/>
        <v>-357828.32972193667</v>
      </c>
      <c r="C66" s="11">
        <f t="shared" si="1"/>
        <v>-2497.3540155878636</v>
      </c>
      <c r="D66" s="11">
        <f t="shared" si="2"/>
        <v>-1201.0856124584152</v>
      </c>
      <c r="E66" s="11">
        <f t="shared" si="3"/>
        <v>-3698.4396280462788</v>
      </c>
    </row>
    <row r="67" spans="1:5">
      <c r="A67" s="10">
        <v>64</v>
      </c>
      <c r="B67" s="11">
        <f t="shared" si="0"/>
        <v>-355322.65119296353</v>
      </c>
      <c r="C67" s="11">
        <f t="shared" si="1"/>
        <v>-2505.6785289731565</v>
      </c>
      <c r="D67" s="11">
        <f t="shared" si="2"/>
        <v>-1192.7610990731223</v>
      </c>
      <c r="E67" s="11">
        <f t="shared" si="3"/>
        <v>-3698.4396280462788</v>
      </c>
    </row>
    <row r="68" spans="1:5">
      <c r="A68" s="10">
        <v>65</v>
      </c>
      <c r="B68" s="11">
        <f t="shared" si="0"/>
        <v>-352808.62040222716</v>
      </c>
      <c r="C68" s="11">
        <f t="shared" si="1"/>
        <v>-2514.0307907364004</v>
      </c>
      <c r="D68" s="11">
        <f t="shared" si="2"/>
        <v>-1184.4088373098784</v>
      </c>
      <c r="E68" s="11">
        <f t="shared" si="3"/>
        <v>-3698.4396280462788</v>
      </c>
    </row>
    <row r="69" spans="1:5">
      <c r="A69" s="10">
        <v>66</v>
      </c>
      <c r="B69" s="11">
        <f t="shared" ref="B69:B132" si="4">B68-C69</f>
        <v>-350286.20950885495</v>
      </c>
      <c r="C69" s="11">
        <f t="shared" ref="C69:C132" si="5">IF(A69&lt;=$I$8,$I$9-D69,0)</f>
        <v>-2522.4108933721882</v>
      </c>
      <c r="D69" s="11">
        <f t="shared" ref="D69:D132" si="6">IF(A69&lt;=$I$8,$I$5*B68,0)</f>
        <v>-1176.0287346740906</v>
      </c>
      <c r="E69" s="11">
        <f t="shared" ref="E69:E132" si="7">IF(A69&lt;=$I$8,C69+D69,0)</f>
        <v>-3698.4396280462788</v>
      </c>
    </row>
    <row r="70" spans="1:5">
      <c r="A70" s="10">
        <v>67</v>
      </c>
      <c r="B70" s="11">
        <f t="shared" si="4"/>
        <v>-347755.39057917154</v>
      </c>
      <c r="C70" s="11">
        <f t="shared" si="5"/>
        <v>-2530.8189296834289</v>
      </c>
      <c r="D70" s="11">
        <f t="shared" si="6"/>
        <v>-1167.6206983628499</v>
      </c>
      <c r="E70" s="11">
        <f t="shared" si="7"/>
        <v>-3698.4396280462788</v>
      </c>
    </row>
    <row r="71" spans="1:5">
      <c r="A71" s="10">
        <v>68</v>
      </c>
      <c r="B71" s="11">
        <f t="shared" si="4"/>
        <v>-345216.13558638917</v>
      </c>
      <c r="C71" s="11">
        <f t="shared" si="5"/>
        <v>-2539.2549927823738</v>
      </c>
      <c r="D71" s="11">
        <f t="shared" si="6"/>
        <v>-1159.1846352639052</v>
      </c>
      <c r="E71" s="11">
        <f t="shared" si="7"/>
        <v>-3698.4396280462788</v>
      </c>
    </row>
    <row r="72" spans="1:5">
      <c r="A72" s="10">
        <v>69</v>
      </c>
      <c r="B72" s="11">
        <f t="shared" si="4"/>
        <v>-342668.4164102975</v>
      </c>
      <c r="C72" s="11">
        <f t="shared" si="5"/>
        <v>-2547.7191760916485</v>
      </c>
      <c r="D72" s="11">
        <f t="shared" si="6"/>
        <v>-1150.7204519546306</v>
      </c>
      <c r="E72" s="11">
        <f t="shared" si="7"/>
        <v>-3698.4396280462788</v>
      </c>
    </row>
    <row r="73" spans="1:5">
      <c r="A73" s="10">
        <v>70</v>
      </c>
      <c r="B73" s="11">
        <f t="shared" si="4"/>
        <v>-340112.20483695221</v>
      </c>
      <c r="C73" s="11">
        <f t="shared" si="5"/>
        <v>-2556.211573345287</v>
      </c>
      <c r="D73" s="11">
        <f t="shared" si="6"/>
        <v>-1142.2280547009918</v>
      </c>
      <c r="E73" s="11">
        <f t="shared" si="7"/>
        <v>-3698.4396280462788</v>
      </c>
    </row>
    <row r="74" spans="1:5">
      <c r="A74" s="10">
        <v>71</v>
      </c>
      <c r="B74" s="11">
        <f t="shared" si="4"/>
        <v>-337547.47255836241</v>
      </c>
      <c r="C74" s="11">
        <f t="shared" si="5"/>
        <v>-2564.7322785897713</v>
      </c>
      <c r="D74" s="11">
        <f t="shared" si="6"/>
        <v>-1133.7073494565075</v>
      </c>
      <c r="E74" s="11">
        <f t="shared" si="7"/>
        <v>-3698.4396280462788</v>
      </c>
    </row>
    <row r="75" spans="1:5">
      <c r="A75" s="10">
        <v>72</v>
      </c>
      <c r="B75" s="11">
        <f t="shared" si="4"/>
        <v>-334974.19117217732</v>
      </c>
      <c r="C75" s="11">
        <f t="shared" si="5"/>
        <v>-2573.2813861850709</v>
      </c>
      <c r="D75" s="11">
        <f t="shared" si="6"/>
        <v>-1125.1582418612081</v>
      </c>
      <c r="E75" s="11">
        <f t="shared" si="7"/>
        <v>-3698.4396280462788</v>
      </c>
    </row>
    <row r="76" spans="1:5">
      <c r="A76" s="10">
        <v>73</v>
      </c>
      <c r="B76" s="11">
        <f t="shared" si="4"/>
        <v>-332392.33218137163</v>
      </c>
      <c r="C76" s="11">
        <f t="shared" si="5"/>
        <v>-2581.8589908056874</v>
      </c>
      <c r="D76" s="11">
        <f t="shared" si="6"/>
        <v>-1116.5806372405912</v>
      </c>
      <c r="E76" s="11">
        <f t="shared" si="7"/>
        <v>-3698.4396280462788</v>
      </c>
    </row>
    <row r="77" spans="1:5">
      <c r="A77" s="10">
        <v>74</v>
      </c>
      <c r="B77" s="11">
        <f t="shared" si="4"/>
        <v>-329801.8669939299</v>
      </c>
      <c r="C77" s="11">
        <f t="shared" si="5"/>
        <v>-2590.4651874417068</v>
      </c>
      <c r="D77" s="11">
        <f t="shared" si="6"/>
        <v>-1107.9744406045722</v>
      </c>
      <c r="E77" s="11">
        <f t="shared" si="7"/>
        <v>-3698.4396280462788</v>
      </c>
    </row>
    <row r="78" spans="1:5">
      <c r="A78" s="10">
        <v>75</v>
      </c>
      <c r="B78" s="11">
        <f t="shared" si="4"/>
        <v>-327202.76692253008</v>
      </c>
      <c r="C78" s="11">
        <f t="shared" si="5"/>
        <v>-2599.1000713998455</v>
      </c>
      <c r="D78" s="11">
        <f t="shared" si="6"/>
        <v>-1099.339556646433</v>
      </c>
      <c r="E78" s="11">
        <f t="shared" si="7"/>
        <v>-3698.4396280462788</v>
      </c>
    </row>
    <row r="79" spans="1:5">
      <c r="A79" s="10">
        <v>76</v>
      </c>
      <c r="B79" s="11">
        <f t="shared" si="4"/>
        <v>-324595.00318422558</v>
      </c>
      <c r="C79" s="11">
        <f t="shared" si="5"/>
        <v>-2607.7637383045121</v>
      </c>
      <c r="D79" s="11">
        <f t="shared" si="6"/>
        <v>-1090.6758897417669</v>
      </c>
      <c r="E79" s="11">
        <f t="shared" si="7"/>
        <v>-3698.4396280462788</v>
      </c>
    </row>
    <row r="80" spans="1:5">
      <c r="A80" s="10">
        <v>77</v>
      </c>
      <c r="B80" s="11">
        <f t="shared" si="4"/>
        <v>-321978.54690012673</v>
      </c>
      <c r="C80" s="11">
        <f t="shared" si="5"/>
        <v>-2616.4562840988601</v>
      </c>
      <c r="D80" s="11">
        <f t="shared" si="6"/>
        <v>-1081.9833439474187</v>
      </c>
      <c r="E80" s="11">
        <f t="shared" si="7"/>
        <v>-3698.4396280462788</v>
      </c>
    </row>
    <row r="81" spans="1:5">
      <c r="A81" s="10">
        <v>78</v>
      </c>
      <c r="B81" s="11">
        <f t="shared" si="4"/>
        <v>-319353.36909508088</v>
      </c>
      <c r="C81" s="11">
        <f t="shared" si="5"/>
        <v>-2625.1778050458561</v>
      </c>
      <c r="D81" s="11">
        <f t="shared" si="6"/>
        <v>-1073.2618230004225</v>
      </c>
      <c r="E81" s="11">
        <f t="shared" si="7"/>
        <v>-3698.4396280462788</v>
      </c>
    </row>
    <row r="82" spans="1:5">
      <c r="A82" s="10">
        <v>79</v>
      </c>
      <c r="B82" s="11">
        <f t="shared" si="4"/>
        <v>-316719.44069735153</v>
      </c>
      <c r="C82" s="11">
        <f t="shared" si="5"/>
        <v>-2633.9283977293426</v>
      </c>
      <c r="D82" s="11">
        <f t="shared" si="6"/>
        <v>-1064.5112303169362</v>
      </c>
      <c r="E82" s="11">
        <f t="shared" si="7"/>
        <v>-3698.4396280462788</v>
      </c>
    </row>
    <row r="83" spans="1:5">
      <c r="A83" s="10">
        <v>80</v>
      </c>
      <c r="B83" s="11">
        <f t="shared" si="4"/>
        <v>-314076.73253829643</v>
      </c>
      <c r="C83" s="11">
        <f t="shared" si="5"/>
        <v>-2642.708159055107</v>
      </c>
      <c r="D83" s="11">
        <f t="shared" si="6"/>
        <v>-1055.7314689911718</v>
      </c>
      <c r="E83" s="11">
        <f t="shared" si="7"/>
        <v>-3698.4396280462788</v>
      </c>
    </row>
    <row r="84" spans="1:5">
      <c r="A84" s="10">
        <v>81</v>
      </c>
      <c r="B84" s="11">
        <f t="shared" si="4"/>
        <v>-311425.2153520445</v>
      </c>
      <c r="C84" s="11">
        <f t="shared" si="5"/>
        <v>-2651.5171862519574</v>
      </c>
      <c r="D84" s="11">
        <f t="shared" si="6"/>
        <v>-1046.9224417943215</v>
      </c>
      <c r="E84" s="11">
        <f t="shared" si="7"/>
        <v>-3698.4396280462788</v>
      </c>
    </row>
    <row r="85" spans="1:5">
      <c r="A85" s="10">
        <v>82</v>
      </c>
      <c r="B85" s="11">
        <f t="shared" si="4"/>
        <v>-308764.85977517167</v>
      </c>
      <c r="C85" s="11">
        <f t="shared" si="5"/>
        <v>-2660.355576872797</v>
      </c>
      <c r="D85" s="11">
        <f t="shared" si="6"/>
        <v>-1038.0840511734818</v>
      </c>
      <c r="E85" s="11">
        <f t="shared" si="7"/>
        <v>-3698.4396280462788</v>
      </c>
    </row>
    <row r="86" spans="1:5">
      <c r="A86" s="10">
        <v>83</v>
      </c>
      <c r="B86" s="11">
        <f t="shared" si="4"/>
        <v>-306095.63634637598</v>
      </c>
      <c r="C86" s="11">
        <f t="shared" si="5"/>
        <v>-2669.2234287957062</v>
      </c>
      <c r="D86" s="11">
        <f t="shared" si="6"/>
        <v>-1029.2161992505723</v>
      </c>
      <c r="E86" s="11">
        <f t="shared" si="7"/>
        <v>-3698.4396280462788</v>
      </c>
    </row>
    <row r="87" spans="1:5">
      <c r="A87" s="10">
        <v>84</v>
      </c>
      <c r="B87" s="11">
        <f t="shared" si="4"/>
        <v>-303417.51550615096</v>
      </c>
      <c r="C87" s="11">
        <f t="shared" si="5"/>
        <v>-2678.1208402250254</v>
      </c>
      <c r="D87" s="11">
        <f t="shared" si="6"/>
        <v>-1020.3187878212533</v>
      </c>
      <c r="E87" s="11">
        <f t="shared" si="7"/>
        <v>-3698.4396280462788</v>
      </c>
    </row>
    <row r="88" spans="1:5">
      <c r="A88" s="10">
        <v>85</v>
      </c>
      <c r="B88" s="11">
        <f t="shared" si="4"/>
        <v>-300730.4675964585</v>
      </c>
      <c r="C88" s="11">
        <f t="shared" si="5"/>
        <v>-2687.0479096924423</v>
      </c>
      <c r="D88" s="11">
        <f t="shared" si="6"/>
        <v>-1011.3917183538366</v>
      </c>
      <c r="E88" s="11">
        <f t="shared" si="7"/>
        <v>-3698.4396280462788</v>
      </c>
    </row>
    <row r="89" spans="1:5">
      <c r="A89" s="10">
        <v>86</v>
      </c>
      <c r="B89" s="11">
        <f t="shared" si="4"/>
        <v>-298034.46286040044</v>
      </c>
      <c r="C89" s="11">
        <f t="shared" si="5"/>
        <v>-2696.0047360580838</v>
      </c>
      <c r="D89" s="11">
        <f t="shared" si="6"/>
        <v>-1002.4348919881951</v>
      </c>
      <c r="E89" s="11">
        <f t="shared" si="7"/>
        <v>-3698.4396280462788</v>
      </c>
    </row>
    <row r="90" spans="1:5">
      <c r="A90" s="10">
        <v>87</v>
      </c>
      <c r="B90" s="11">
        <f t="shared" si="4"/>
        <v>-295329.47144188883</v>
      </c>
      <c r="C90" s="11">
        <f t="shared" si="5"/>
        <v>-2704.9914185116104</v>
      </c>
      <c r="D90" s="11">
        <f t="shared" si="6"/>
        <v>-993.44820953466819</v>
      </c>
      <c r="E90" s="11">
        <f t="shared" si="7"/>
        <v>-3698.4396280462788</v>
      </c>
    </row>
    <row r="91" spans="1:5">
      <c r="A91" s="10">
        <v>88</v>
      </c>
      <c r="B91" s="11">
        <f t="shared" si="4"/>
        <v>-292615.4633853155</v>
      </c>
      <c r="C91" s="11">
        <f t="shared" si="5"/>
        <v>-2714.008056573316</v>
      </c>
      <c r="D91" s="11">
        <f t="shared" si="6"/>
        <v>-984.43157147296279</v>
      </c>
      <c r="E91" s="11">
        <f t="shared" si="7"/>
        <v>-3698.4396280462788</v>
      </c>
    </row>
    <row r="92" spans="1:5">
      <c r="A92" s="10">
        <v>89</v>
      </c>
      <c r="B92" s="11">
        <f t="shared" si="4"/>
        <v>-289892.40863522026</v>
      </c>
      <c r="C92" s="11">
        <f t="shared" si="5"/>
        <v>-2723.0547500952271</v>
      </c>
      <c r="D92" s="11">
        <f t="shared" si="6"/>
        <v>-975.38487795105175</v>
      </c>
      <c r="E92" s="11">
        <f t="shared" si="7"/>
        <v>-3698.4396280462788</v>
      </c>
    </row>
    <row r="93" spans="1:5">
      <c r="A93" s="10">
        <v>90</v>
      </c>
      <c r="B93" s="11">
        <f t="shared" si="4"/>
        <v>-287160.27703595802</v>
      </c>
      <c r="C93" s="11">
        <f t="shared" si="5"/>
        <v>-2732.1315992622112</v>
      </c>
      <c r="D93" s="11">
        <f t="shared" si="6"/>
        <v>-966.30802878406757</v>
      </c>
      <c r="E93" s="11">
        <f t="shared" si="7"/>
        <v>-3698.4396280462788</v>
      </c>
    </row>
    <row r="94" spans="1:5">
      <c r="A94" s="10">
        <v>91</v>
      </c>
      <c r="B94" s="11">
        <f t="shared" si="4"/>
        <v>-284419.03833136492</v>
      </c>
      <c r="C94" s="11">
        <f t="shared" si="5"/>
        <v>-2741.2387045930855</v>
      </c>
      <c r="D94" s="11">
        <f t="shared" si="6"/>
        <v>-957.20092345319347</v>
      </c>
      <c r="E94" s="11">
        <f t="shared" si="7"/>
        <v>-3698.4396280462788</v>
      </c>
    </row>
    <row r="95" spans="1:5">
      <c r="A95" s="10">
        <v>92</v>
      </c>
      <c r="B95" s="11">
        <f t="shared" si="4"/>
        <v>-281668.66216442321</v>
      </c>
      <c r="C95" s="11">
        <f t="shared" si="5"/>
        <v>-2750.376166941729</v>
      </c>
      <c r="D95" s="11">
        <f t="shared" si="6"/>
        <v>-948.06346110454979</v>
      </c>
      <c r="E95" s="11">
        <f t="shared" si="7"/>
        <v>-3698.4396280462788</v>
      </c>
    </row>
    <row r="96" spans="1:5">
      <c r="A96" s="10">
        <v>93</v>
      </c>
      <c r="B96" s="11">
        <f t="shared" si="4"/>
        <v>-278909.11807692499</v>
      </c>
      <c r="C96" s="11">
        <f t="shared" si="5"/>
        <v>-2759.5440874982014</v>
      </c>
      <c r="D96" s="11">
        <f t="shared" si="6"/>
        <v>-938.89554054807741</v>
      </c>
      <c r="E96" s="11">
        <f t="shared" si="7"/>
        <v>-3698.4396280462788</v>
      </c>
    </row>
    <row r="97" spans="1:5">
      <c r="A97" s="10">
        <v>94</v>
      </c>
      <c r="B97" s="11">
        <f t="shared" si="4"/>
        <v>-276140.37550913513</v>
      </c>
      <c r="C97" s="11">
        <f t="shared" si="5"/>
        <v>-2768.7425677898623</v>
      </c>
      <c r="D97" s="11">
        <f t="shared" si="6"/>
        <v>-929.69706025641665</v>
      </c>
      <c r="E97" s="11">
        <f t="shared" si="7"/>
        <v>-3698.4396280462788</v>
      </c>
    </row>
    <row r="98" spans="1:5">
      <c r="A98" s="10">
        <v>95</v>
      </c>
      <c r="B98" s="11">
        <f t="shared" si="4"/>
        <v>-273362.40379945264</v>
      </c>
      <c r="C98" s="11">
        <f t="shared" si="5"/>
        <v>-2777.9717096824952</v>
      </c>
      <c r="D98" s="11">
        <f t="shared" si="6"/>
        <v>-920.46791836378384</v>
      </c>
      <c r="E98" s="11">
        <f t="shared" si="7"/>
        <v>-3698.4396280462788</v>
      </c>
    </row>
    <row r="99" spans="1:5">
      <c r="A99" s="10">
        <v>96</v>
      </c>
      <c r="B99" s="11">
        <f t="shared" si="4"/>
        <v>-270575.17218407121</v>
      </c>
      <c r="C99" s="11">
        <f t="shared" si="5"/>
        <v>-2787.2316153814368</v>
      </c>
      <c r="D99" s="11">
        <f t="shared" si="6"/>
        <v>-911.20801266484216</v>
      </c>
      <c r="E99" s="11">
        <f t="shared" si="7"/>
        <v>-3698.4396280462788</v>
      </c>
    </row>
    <row r="100" spans="1:5">
      <c r="A100" s="10">
        <v>97</v>
      </c>
      <c r="B100" s="11">
        <f t="shared" si="4"/>
        <v>-267778.64979663852</v>
      </c>
      <c r="C100" s="11">
        <f t="shared" si="5"/>
        <v>-2796.522387432708</v>
      </c>
      <c r="D100" s="11">
        <f t="shared" si="6"/>
        <v>-901.91724061357081</v>
      </c>
      <c r="E100" s="11">
        <f t="shared" si="7"/>
        <v>-3698.4396280462788</v>
      </c>
    </row>
    <row r="101" spans="1:5">
      <c r="A101" s="10">
        <v>98</v>
      </c>
      <c r="B101" s="11">
        <f t="shared" si="4"/>
        <v>-264972.80566791439</v>
      </c>
      <c r="C101" s="11">
        <f t="shared" si="5"/>
        <v>-2805.8441287241503</v>
      </c>
      <c r="D101" s="11">
        <f t="shared" si="6"/>
        <v>-892.59549932212849</v>
      </c>
      <c r="E101" s="11">
        <f t="shared" si="7"/>
        <v>-3698.4396280462788</v>
      </c>
    </row>
    <row r="102" spans="1:5">
      <c r="A102" s="10">
        <v>99</v>
      </c>
      <c r="B102" s="11">
        <f t="shared" si="4"/>
        <v>-262157.60872542782</v>
      </c>
      <c r="C102" s="11">
        <f t="shared" si="5"/>
        <v>-2815.1969424865642</v>
      </c>
      <c r="D102" s="11">
        <f t="shared" si="6"/>
        <v>-883.24268555971469</v>
      </c>
      <c r="E102" s="11">
        <f t="shared" si="7"/>
        <v>-3698.4396280462788</v>
      </c>
    </row>
    <row r="103" spans="1:5">
      <c r="A103" s="10">
        <v>100</v>
      </c>
      <c r="B103" s="11">
        <f t="shared" si="4"/>
        <v>-259333.02779313296</v>
      </c>
      <c r="C103" s="11">
        <f t="shared" si="5"/>
        <v>-2824.5809322948526</v>
      </c>
      <c r="D103" s="11">
        <f t="shared" si="6"/>
        <v>-873.85869575142613</v>
      </c>
      <c r="E103" s="11">
        <f t="shared" si="7"/>
        <v>-3698.4396280462788</v>
      </c>
    </row>
    <row r="104" spans="1:5">
      <c r="A104" s="10">
        <v>101</v>
      </c>
      <c r="B104" s="11">
        <f t="shared" si="4"/>
        <v>-256499.0315910638</v>
      </c>
      <c r="C104" s="11">
        <f t="shared" si="5"/>
        <v>-2833.9962020691692</v>
      </c>
      <c r="D104" s="11">
        <f t="shared" si="6"/>
        <v>-864.44342597710988</v>
      </c>
      <c r="E104" s="11">
        <f t="shared" si="7"/>
        <v>-3698.4396280462788</v>
      </c>
    </row>
    <row r="105" spans="1:5">
      <c r="A105" s="10">
        <v>102</v>
      </c>
      <c r="B105" s="11">
        <f t="shared" si="4"/>
        <v>-253655.58873498774</v>
      </c>
      <c r="C105" s="11">
        <f t="shared" si="5"/>
        <v>-2843.4428560760662</v>
      </c>
      <c r="D105" s="11">
        <f t="shared" si="6"/>
        <v>-854.99677197021276</v>
      </c>
      <c r="E105" s="11">
        <f t="shared" si="7"/>
        <v>-3698.4396280462788</v>
      </c>
    </row>
    <row r="106" spans="1:5">
      <c r="A106" s="10">
        <v>103</v>
      </c>
      <c r="B106" s="11">
        <f t="shared" si="4"/>
        <v>-250802.66773605809</v>
      </c>
      <c r="C106" s="11">
        <f t="shared" si="5"/>
        <v>-2852.9209989296528</v>
      </c>
      <c r="D106" s="11">
        <f t="shared" si="6"/>
        <v>-845.5186291166259</v>
      </c>
      <c r="E106" s="11">
        <f t="shared" si="7"/>
        <v>-3698.4396280462788</v>
      </c>
    </row>
    <row r="107" spans="1:5">
      <c r="A107" s="10">
        <v>104</v>
      </c>
      <c r="B107" s="11">
        <f t="shared" si="4"/>
        <v>-247940.23700046533</v>
      </c>
      <c r="C107" s="11">
        <f t="shared" si="5"/>
        <v>-2862.4307355927517</v>
      </c>
      <c r="D107" s="11">
        <f t="shared" si="6"/>
        <v>-836.00889245352698</v>
      </c>
      <c r="E107" s="11">
        <f t="shared" si="7"/>
        <v>-3698.4396280462788</v>
      </c>
    </row>
    <row r="108" spans="1:5">
      <c r="A108" s="10">
        <v>105</v>
      </c>
      <c r="B108" s="11">
        <f t="shared" si="4"/>
        <v>-245068.26482908727</v>
      </c>
      <c r="C108" s="11">
        <f t="shared" si="5"/>
        <v>-2871.9721713780609</v>
      </c>
      <c r="D108" s="11">
        <f t="shared" si="6"/>
        <v>-826.46745666821789</v>
      </c>
      <c r="E108" s="11">
        <f t="shared" si="7"/>
        <v>-3698.4396280462788</v>
      </c>
    </row>
    <row r="109" spans="1:5">
      <c r="A109" s="10">
        <v>106</v>
      </c>
      <c r="B109" s="11">
        <f t="shared" si="4"/>
        <v>-242186.71941713797</v>
      </c>
      <c r="C109" s="11">
        <f t="shared" si="5"/>
        <v>-2881.5454119493211</v>
      </c>
      <c r="D109" s="11">
        <f t="shared" si="6"/>
        <v>-816.89421609695762</v>
      </c>
      <c r="E109" s="11">
        <f t="shared" si="7"/>
        <v>-3698.4396280462788</v>
      </c>
    </row>
    <row r="110" spans="1:5">
      <c r="A110" s="10">
        <v>107</v>
      </c>
      <c r="B110" s="11">
        <f t="shared" si="4"/>
        <v>-239295.56885381549</v>
      </c>
      <c r="C110" s="11">
        <f t="shared" si="5"/>
        <v>-2891.1505633224856</v>
      </c>
      <c r="D110" s="11">
        <f t="shared" si="6"/>
        <v>-807.28906472379333</v>
      </c>
      <c r="E110" s="11">
        <f t="shared" si="7"/>
        <v>-3698.4396280462788</v>
      </c>
    </row>
    <row r="111" spans="1:5">
      <c r="A111" s="10">
        <v>108</v>
      </c>
      <c r="B111" s="11">
        <f t="shared" si="4"/>
        <v>-236394.78112194859</v>
      </c>
      <c r="C111" s="11">
        <f t="shared" si="5"/>
        <v>-2900.7877318668939</v>
      </c>
      <c r="D111" s="11">
        <f t="shared" si="6"/>
        <v>-797.65189617938506</v>
      </c>
      <c r="E111" s="11">
        <f t="shared" si="7"/>
        <v>-3698.4396280462788</v>
      </c>
    </row>
    <row r="112" spans="1:5">
      <c r="A112" s="10">
        <v>109</v>
      </c>
      <c r="B112" s="11">
        <f t="shared" si="4"/>
        <v>-233484.32409764215</v>
      </c>
      <c r="C112" s="11">
        <f t="shared" si="5"/>
        <v>-2910.45702430645</v>
      </c>
      <c r="D112" s="11">
        <f t="shared" si="6"/>
        <v>-787.98260373982873</v>
      </c>
      <c r="E112" s="11">
        <f t="shared" si="7"/>
        <v>-3698.4396280462788</v>
      </c>
    </row>
    <row r="113" spans="1:5">
      <c r="A113" s="10">
        <v>110</v>
      </c>
      <c r="B113" s="11">
        <f t="shared" si="4"/>
        <v>-230564.16554992134</v>
      </c>
      <c r="C113" s="11">
        <f t="shared" si="5"/>
        <v>-2920.158547720805</v>
      </c>
      <c r="D113" s="11">
        <f t="shared" si="6"/>
        <v>-778.28108032547391</v>
      </c>
      <c r="E113" s="11">
        <f t="shared" si="7"/>
        <v>-3698.4396280462788</v>
      </c>
    </row>
    <row r="114" spans="1:5">
      <c r="A114" s="10">
        <v>111</v>
      </c>
      <c r="B114" s="11">
        <f t="shared" si="4"/>
        <v>-227634.2731403748</v>
      </c>
      <c r="C114" s="11">
        <f t="shared" si="5"/>
        <v>-2929.8924095465409</v>
      </c>
      <c r="D114" s="11">
        <f t="shared" si="6"/>
        <v>-768.54721849973782</v>
      </c>
      <c r="E114" s="11">
        <f t="shared" si="7"/>
        <v>-3698.4396280462788</v>
      </c>
    </row>
    <row r="115" spans="1:5">
      <c r="A115" s="10">
        <v>112</v>
      </c>
      <c r="B115" s="11">
        <f t="shared" si="4"/>
        <v>-224694.61442279644</v>
      </c>
      <c r="C115" s="11">
        <f t="shared" si="5"/>
        <v>-2939.6587175783625</v>
      </c>
      <c r="D115" s="11">
        <f t="shared" si="6"/>
        <v>-758.7809104679161</v>
      </c>
      <c r="E115" s="11">
        <f t="shared" si="7"/>
        <v>-3698.4396280462788</v>
      </c>
    </row>
    <row r="116" spans="1:5">
      <c r="A116" s="10">
        <v>113</v>
      </c>
      <c r="B116" s="11">
        <f t="shared" si="4"/>
        <v>-221745.15684282614</v>
      </c>
      <c r="C116" s="11">
        <f t="shared" si="5"/>
        <v>-2949.4575799702907</v>
      </c>
      <c r="D116" s="11">
        <f t="shared" si="6"/>
        <v>-748.98204807598813</v>
      </c>
      <c r="E116" s="11">
        <f t="shared" si="7"/>
        <v>-3698.4396280462788</v>
      </c>
    </row>
    <row r="117" spans="1:5">
      <c r="A117" s="10">
        <v>114</v>
      </c>
      <c r="B117" s="11">
        <f t="shared" si="4"/>
        <v>-218785.86773758929</v>
      </c>
      <c r="C117" s="11">
        <f t="shared" si="5"/>
        <v>-2959.2891052368582</v>
      </c>
      <c r="D117" s="11">
        <f t="shared" si="6"/>
        <v>-739.15052280942052</v>
      </c>
      <c r="E117" s="11">
        <f t="shared" si="7"/>
        <v>-3698.4396280462788</v>
      </c>
    </row>
    <row r="118" spans="1:5">
      <c r="A118" s="10">
        <v>115</v>
      </c>
      <c r="B118" s="11">
        <f t="shared" si="4"/>
        <v>-215816.71433533498</v>
      </c>
      <c r="C118" s="11">
        <f t="shared" si="5"/>
        <v>-2969.1534022543146</v>
      </c>
      <c r="D118" s="11">
        <f t="shared" si="6"/>
        <v>-729.28622579196428</v>
      </c>
      <c r="E118" s="11">
        <f t="shared" si="7"/>
        <v>-3698.4396280462788</v>
      </c>
    </row>
    <row r="119" spans="1:5">
      <c r="A119" s="10">
        <v>116</v>
      </c>
      <c r="B119" s="11">
        <f t="shared" si="4"/>
        <v>-212837.66375507315</v>
      </c>
      <c r="C119" s="11">
        <f t="shared" si="5"/>
        <v>-2979.0505802618291</v>
      </c>
      <c r="D119" s="11">
        <f t="shared" si="6"/>
        <v>-719.38904778444999</v>
      </c>
      <c r="E119" s="11">
        <f t="shared" si="7"/>
        <v>-3698.4396280462788</v>
      </c>
    </row>
    <row r="120" spans="1:5">
      <c r="A120" s="10">
        <v>117</v>
      </c>
      <c r="B120" s="11">
        <f t="shared" si="4"/>
        <v>-209848.68300621046</v>
      </c>
      <c r="C120" s="11">
        <f t="shared" si="5"/>
        <v>-2988.9807488627016</v>
      </c>
      <c r="D120" s="11">
        <f t="shared" si="6"/>
        <v>-709.45887918357721</v>
      </c>
      <c r="E120" s="11">
        <f t="shared" si="7"/>
        <v>-3698.4396280462788</v>
      </c>
    </row>
    <row r="121" spans="1:5">
      <c r="A121" s="10">
        <v>118</v>
      </c>
      <c r="B121" s="11">
        <f t="shared" si="4"/>
        <v>-206849.73898818486</v>
      </c>
      <c r="C121" s="11">
        <f t="shared" si="5"/>
        <v>-2998.9440180255774</v>
      </c>
      <c r="D121" s="11">
        <f t="shared" si="6"/>
        <v>-699.49561002070152</v>
      </c>
      <c r="E121" s="11">
        <f t="shared" si="7"/>
        <v>-3698.4396280462788</v>
      </c>
    </row>
    <row r="122" spans="1:5">
      <c r="A122" s="10">
        <v>119</v>
      </c>
      <c r="B122" s="11">
        <f t="shared" si="4"/>
        <v>-203840.7984900992</v>
      </c>
      <c r="C122" s="11">
        <f t="shared" si="5"/>
        <v>-3008.9404980856625</v>
      </c>
      <c r="D122" s="11">
        <f t="shared" si="6"/>
        <v>-689.4991299606163</v>
      </c>
      <c r="E122" s="11">
        <f t="shared" si="7"/>
        <v>-3698.4396280462788</v>
      </c>
    </row>
    <row r="123" spans="1:5">
      <c r="A123" s="10">
        <v>120</v>
      </c>
      <c r="B123" s="11">
        <f t="shared" si="4"/>
        <v>-200821.82819035326</v>
      </c>
      <c r="C123" s="11">
        <f t="shared" si="5"/>
        <v>-3018.9702997459481</v>
      </c>
      <c r="D123" s="11">
        <f t="shared" si="6"/>
        <v>-679.46932830033074</v>
      </c>
      <c r="E123" s="11">
        <f t="shared" si="7"/>
        <v>-3698.4396280462788</v>
      </c>
    </row>
    <row r="124" spans="1:5">
      <c r="A124" s="10">
        <v>121</v>
      </c>
      <c r="B124" s="11">
        <f t="shared" si="4"/>
        <v>-197792.79465627484</v>
      </c>
      <c r="C124" s="11">
        <f t="shared" si="5"/>
        <v>-3029.0335340784345</v>
      </c>
      <c r="D124" s="11">
        <f t="shared" si="6"/>
        <v>-669.4060939678443</v>
      </c>
      <c r="E124" s="11">
        <f t="shared" si="7"/>
        <v>-3698.4396280462788</v>
      </c>
    </row>
    <row r="125" spans="1:5">
      <c r="A125" s="10">
        <v>122</v>
      </c>
      <c r="B125" s="11">
        <f t="shared" si="4"/>
        <v>-194753.66434374946</v>
      </c>
      <c r="C125" s="11">
        <f t="shared" si="5"/>
        <v>-3039.1303125253626</v>
      </c>
      <c r="D125" s="11">
        <f t="shared" si="6"/>
        <v>-659.30931552091613</v>
      </c>
      <c r="E125" s="11">
        <f t="shared" si="7"/>
        <v>-3698.4396280462788</v>
      </c>
    </row>
    <row r="126" spans="1:5">
      <c r="A126" s="10">
        <v>123</v>
      </c>
      <c r="B126" s="11">
        <f t="shared" si="4"/>
        <v>-191704.40359684901</v>
      </c>
      <c r="C126" s="11">
        <f t="shared" si="5"/>
        <v>-3049.260746900447</v>
      </c>
      <c r="D126" s="11">
        <f t="shared" si="6"/>
        <v>-649.17888114583161</v>
      </c>
      <c r="E126" s="11">
        <f t="shared" si="7"/>
        <v>-3698.4396280462788</v>
      </c>
    </row>
    <row r="127" spans="1:5">
      <c r="A127" s="10">
        <v>124</v>
      </c>
      <c r="B127" s="11">
        <f t="shared" si="4"/>
        <v>-188644.97864745889</v>
      </c>
      <c r="C127" s="11">
        <f t="shared" si="5"/>
        <v>-3059.4249493901152</v>
      </c>
      <c r="D127" s="11">
        <f t="shared" si="6"/>
        <v>-639.01467865616337</v>
      </c>
      <c r="E127" s="11">
        <f t="shared" si="7"/>
        <v>-3698.4396280462788</v>
      </c>
    </row>
    <row r="128" spans="1:5">
      <c r="A128" s="10">
        <v>125</v>
      </c>
      <c r="B128" s="11">
        <f t="shared" si="4"/>
        <v>-185575.35561490414</v>
      </c>
      <c r="C128" s="11">
        <f t="shared" si="5"/>
        <v>-3069.623032554749</v>
      </c>
      <c r="D128" s="11">
        <f t="shared" si="6"/>
        <v>-628.81659549152971</v>
      </c>
      <c r="E128" s="11">
        <f t="shared" si="7"/>
        <v>-3698.4396280462788</v>
      </c>
    </row>
    <row r="129" spans="1:5">
      <c r="A129" s="10">
        <v>126</v>
      </c>
      <c r="B129" s="11">
        <f t="shared" si="4"/>
        <v>-182495.50050557422</v>
      </c>
      <c r="C129" s="11">
        <f t="shared" si="5"/>
        <v>-3079.8551093299316</v>
      </c>
      <c r="D129" s="11">
        <f t="shared" si="6"/>
        <v>-618.58451871634713</v>
      </c>
      <c r="E129" s="11">
        <f t="shared" si="7"/>
        <v>-3698.4396280462788</v>
      </c>
    </row>
    <row r="130" spans="1:5">
      <c r="A130" s="10">
        <v>127</v>
      </c>
      <c r="B130" s="11">
        <f t="shared" si="4"/>
        <v>-179405.37921254651</v>
      </c>
      <c r="C130" s="11">
        <f t="shared" si="5"/>
        <v>-3090.1212930276979</v>
      </c>
      <c r="D130" s="11">
        <f t="shared" si="6"/>
        <v>-608.3183350185808</v>
      </c>
      <c r="E130" s="11">
        <f t="shared" si="7"/>
        <v>-3698.4396280462788</v>
      </c>
    </row>
    <row r="131" spans="1:5">
      <c r="A131" s="10">
        <v>128</v>
      </c>
      <c r="B131" s="11">
        <f t="shared" si="4"/>
        <v>-176304.95751520872</v>
      </c>
      <c r="C131" s="11">
        <f t="shared" si="5"/>
        <v>-3100.4216973377906</v>
      </c>
      <c r="D131" s="11">
        <f t="shared" si="6"/>
        <v>-598.01793070848839</v>
      </c>
      <c r="E131" s="11">
        <f t="shared" si="7"/>
        <v>-3698.4396280462788</v>
      </c>
    </row>
    <row r="132" spans="1:5">
      <c r="A132" s="10">
        <v>129</v>
      </c>
      <c r="B132" s="11">
        <f t="shared" si="4"/>
        <v>-173194.20107887979</v>
      </c>
      <c r="C132" s="11">
        <f t="shared" si="5"/>
        <v>-3110.7564363289166</v>
      </c>
      <c r="D132" s="11">
        <f t="shared" si="6"/>
        <v>-587.68319171736243</v>
      </c>
      <c r="E132" s="11">
        <f t="shared" si="7"/>
        <v>-3698.4396280462788</v>
      </c>
    </row>
    <row r="133" spans="1:5">
      <c r="A133" s="10">
        <v>130</v>
      </c>
      <c r="B133" s="11">
        <f t="shared" ref="B133:B196" si="8">B132-C133</f>
        <v>-170073.07545442978</v>
      </c>
      <c r="C133" s="11">
        <f t="shared" ref="C133:C196" si="9">IF(A133&lt;=$I$8,$I$9-D133,0)</f>
        <v>-3121.1256244500128</v>
      </c>
      <c r="D133" s="11">
        <f t="shared" ref="D133:D196" si="10">IF(A133&lt;=$I$8,$I$5*B132,0)</f>
        <v>-577.31400359626605</v>
      </c>
      <c r="E133" s="11">
        <f t="shared" ref="E133:E196" si="11">IF(A133&lt;=$I$8,C133+D133,0)</f>
        <v>-3698.4396280462788</v>
      </c>
    </row>
    <row r="134" spans="1:5">
      <c r="A134" s="10">
        <v>131</v>
      </c>
      <c r="B134" s="11">
        <f t="shared" si="8"/>
        <v>-166941.54607789827</v>
      </c>
      <c r="C134" s="11">
        <f t="shared" si="9"/>
        <v>-3131.5293765315128</v>
      </c>
      <c r="D134" s="11">
        <f t="shared" si="10"/>
        <v>-566.91025151476595</v>
      </c>
      <c r="E134" s="11">
        <f t="shared" si="11"/>
        <v>-3698.4396280462788</v>
      </c>
    </row>
    <row r="135" spans="1:5">
      <c r="A135" s="10">
        <v>132</v>
      </c>
      <c r="B135" s="11">
        <f t="shared" si="8"/>
        <v>-163799.57827011164</v>
      </c>
      <c r="C135" s="11">
        <f t="shared" si="9"/>
        <v>-3141.9678077866179</v>
      </c>
      <c r="D135" s="11">
        <f t="shared" si="10"/>
        <v>-556.47182025966094</v>
      </c>
      <c r="E135" s="11">
        <f t="shared" si="11"/>
        <v>-3698.4396280462788</v>
      </c>
    </row>
    <row r="136" spans="1:5">
      <c r="A136" s="10">
        <v>133</v>
      </c>
      <c r="B136" s="11">
        <f t="shared" si="8"/>
        <v>-160647.13723629908</v>
      </c>
      <c r="C136" s="11">
        <f t="shared" si="9"/>
        <v>-3152.4410338125736</v>
      </c>
      <c r="D136" s="11">
        <f t="shared" si="10"/>
        <v>-545.99859423370549</v>
      </c>
      <c r="E136" s="11">
        <f t="shared" si="11"/>
        <v>-3698.4396280462788</v>
      </c>
    </row>
    <row r="137" spans="1:5">
      <c r="A137" s="10">
        <v>134</v>
      </c>
      <c r="B137" s="11">
        <f t="shared" si="8"/>
        <v>-157484.18806570713</v>
      </c>
      <c r="C137" s="11">
        <f t="shared" si="9"/>
        <v>-3162.9491705919486</v>
      </c>
      <c r="D137" s="11">
        <f t="shared" si="10"/>
        <v>-535.49045745433034</v>
      </c>
      <c r="E137" s="11">
        <f t="shared" si="11"/>
        <v>-3698.4396280462788</v>
      </c>
    </row>
    <row r="138" spans="1:5">
      <c r="A138" s="10">
        <v>135</v>
      </c>
      <c r="B138" s="11">
        <f t="shared" si="8"/>
        <v>-154310.6957312132</v>
      </c>
      <c r="C138" s="11">
        <f t="shared" si="9"/>
        <v>-3173.4923344939216</v>
      </c>
      <c r="D138" s="11">
        <f t="shared" si="10"/>
        <v>-524.94729355235711</v>
      </c>
      <c r="E138" s="11">
        <f t="shared" si="11"/>
        <v>-3698.4396280462788</v>
      </c>
    </row>
    <row r="139" spans="1:5">
      <c r="A139" s="10">
        <v>136</v>
      </c>
      <c r="B139" s="11">
        <f t="shared" si="8"/>
        <v>-151126.62508893764</v>
      </c>
      <c r="C139" s="11">
        <f t="shared" si="9"/>
        <v>-3184.0706422755684</v>
      </c>
      <c r="D139" s="11">
        <f t="shared" si="10"/>
        <v>-514.36898577071065</v>
      </c>
      <c r="E139" s="11">
        <f t="shared" si="11"/>
        <v>-3698.4396280462788</v>
      </c>
    </row>
    <row r="140" spans="1:5">
      <c r="A140" s="10">
        <v>137</v>
      </c>
      <c r="B140" s="11">
        <f t="shared" si="8"/>
        <v>-147931.94087785447</v>
      </c>
      <c r="C140" s="11">
        <f t="shared" si="9"/>
        <v>-3194.6842110831535</v>
      </c>
      <c r="D140" s="11">
        <f t="shared" si="10"/>
        <v>-503.75541696312547</v>
      </c>
      <c r="E140" s="11">
        <f t="shared" si="11"/>
        <v>-3698.4396280462788</v>
      </c>
    </row>
    <row r="141" spans="1:5">
      <c r="A141" s="10">
        <v>138</v>
      </c>
      <c r="B141" s="11">
        <f t="shared" si="8"/>
        <v>-144726.60771940104</v>
      </c>
      <c r="C141" s="11">
        <f t="shared" si="9"/>
        <v>-3205.3331584534308</v>
      </c>
      <c r="D141" s="11">
        <f t="shared" si="10"/>
        <v>-493.10646959284827</v>
      </c>
      <c r="E141" s="11">
        <f t="shared" si="11"/>
        <v>-3698.4396280462788</v>
      </c>
    </row>
    <row r="142" spans="1:5">
      <c r="A142" s="10">
        <v>139</v>
      </c>
      <c r="B142" s="11">
        <f t="shared" si="8"/>
        <v>-141510.5901170861</v>
      </c>
      <c r="C142" s="11">
        <f t="shared" si="9"/>
        <v>-3216.017602314942</v>
      </c>
      <c r="D142" s="11">
        <f t="shared" si="10"/>
        <v>-482.42202573133682</v>
      </c>
      <c r="E142" s="11">
        <f t="shared" si="11"/>
        <v>-3698.4396280462788</v>
      </c>
    </row>
    <row r="143" spans="1:5">
      <c r="A143" s="10">
        <v>140</v>
      </c>
      <c r="B143" s="11">
        <f t="shared" si="8"/>
        <v>-138283.85245609679</v>
      </c>
      <c r="C143" s="11">
        <f t="shared" si="9"/>
        <v>-3226.7376609893249</v>
      </c>
      <c r="D143" s="11">
        <f t="shared" si="10"/>
        <v>-471.70196705695372</v>
      </c>
      <c r="E143" s="11">
        <f t="shared" si="11"/>
        <v>-3698.4396280462788</v>
      </c>
    </row>
    <row r="144" spans="1:5">
      <c r="A144" s="10">
        <v>141</v>
      </c>
      <c r="B144" s="11">
        <f t="shared" si="8"/>
        <v>-135046.35900290418</v>
      </c>
      <c r="C144" s="11">
        <f t="shared" si="9"/>
        <v>-3237.4934531926228</v>
      </c>
      <c r="D144" s="11">
        <f t="shared" si="10"/>
        <v>-460.94617485365603</v>
      </c>
      <c r="E144" s="11">
        <f t="shared" si="11"/>
        <v>-3698.4396280462788</v>
      </c>
    </row>
    <row r="145" spans="1:5">
      <c r="A145" s="10">
        <v>142</v>
      </c>
      <c r="B145" s="11">
        <f t="shared" si="8"/>
        <v>-131798.07390486758</v>
      </c>
      <c r="C145" s="11">
        <f t="shared" si="9"/>
        <v>-3248.2850980365984</v>
      </c>
      <c r="D145" s="11">
        <f t="shared" si="10"/>
        <v>-450.15453000968063</v>
      </c>
      <c r="E145" s="11">
        <f t="shared" si="11"/>
        <v>-3698.4396280462788</v>
      </c>
    </row>
    <row r="146" spans="1:5">
      <c r="A146" s="10">
        <v>143</v>
      </c>
      <c r="B146" s="11">
        <f t="shared" si="8"/>
        <v>-128538.96118983752</v>
      </c>
      <c r="C146" s="11">
        <f t="shared" si="9"/>
        <v>-3259.1127150300536</v>
      </c>
      <c r="D146" s="11">
        <f t="shared" si="10"/>
        <v>-439.32691301622526</v>
      </c>
      <c r="E146" s="11">
        <f t="shared" si="11"/>
        <v>-3698.4396280462788</v>
      </c>
    </row>
    <row r="147" spans="1:5">
      <c r="A147" s="10">
        <v>144</v>
      </c>
      <c r="B147" s="11">
        <f t="shared" si="8"/>
        <v>-125268.98476575736</v>
      </c>
      <c r="C147" s="11">
        <f t="shared" si="9"/>
        <v>-3269.9764240801537</v>
      </c>
      <c r="D147" s="11">
        <f t="shared" si="10"/>
        <v>-428.46320396612509</v>
      </c>
      <c r="E147" s="11">
        <f t="shared" si="11"/>
        <v>-3698.4396280462788</v>
      </c>
    </row>
    <row r="148" spans="1:5">
      <c r="A148" s="10">
        <v>145</v>
      </c>
      <c r="B148" s="11">
        <f t="shared" si="8"/>
        <v>-121988.1084202636</v>
      </c>
      <c r="C148" s="11">
        <f t="shared" si="9"/>
        <v>-3280.8763454937543</v>
      </c>
      <c r="D148" s="11">
        <f t="shared" si="10"/>
        <v>-417.56328255252453</v>
      </c>
      <c r="E148" s="11">
        <f t="shared" si="11"/>
        <v>-3698.4396280462788</v>
      </c>
    </row>
    <row r="149" spans="1:5">
      <c r="A149" s="10">
        <v>146</v>
      </c>
      <c r="B149" s="11">
        <f t="shared" si="8"/>
        <v>-118696.29582028487</v>
      </c>
      <c r="C149" s="11">
        <f t="shared" si="9"/>
        <v>-3291.8125999787335</v>
      </c>
      <c r="D149" s="11">
        <f t="shared" si="10"/>
        <v>-406.62702806754533</v>
      </c>
      <c r="E149" s="11">
        <f t="shared" si="11"/>
        <v>-3698.4396280462788</v>
      </c>
    </row>
    <row r="150" spans="1:5">
      <c r="A150" s="10">
        <v>147</v>
      </c>
      <c r="B150" s="11">
        <f t="shared" si="8"/>
        <v>-115393.51051163954</v>
      </c>
      <c r="C150" s="11">
        <f t="shared" si="9"/>
        <v>-3302.7853086453292</v>
      </c>
      <c r="D150" s="11">
        <f t="shared" si="10"/>
        <v>-395.65431940094959</v>
      </c>
      <c r="E150" s="11">
        <f t="shared" si="11"/>
        <v>-3698.4396280462788</v>
      </c>
    </row>
    <row r="151" spans="1:5">
      <c r="A151" s="10">
        <v>148</v>
      </c>
      <c r="B151" s="11">
        <f t="shared" si="8"/>
        <v>-112079.71591863206</v>
      </c>
      <c r="C151" s="11">
        <f t="shared" si="9"/>
        <v>-3313.7945930074802</v>
      </c>
      <c r="D151" s="11">
        <f t="shared" si="10"/>
        <v>-384.64503503879848</v>
      </c>
      <c r="E151" s="11">
        <f t="shared" si="11"/>
        <v>-3698.4396280462788</v>
      </c>
    </row>
    <row r="152" spans="1:5">
      <c r="A152" s="10">
        <v>149</v>
      </c>
      <c r="B152" s="11">
        <f t="shared" si="8"/>
        <v>-108754.87534364789</v>
      </c>
      <c r="C152" s="11">
        <f t="shared" si="9"/>
        <v>-3324.8405749841718</v>
      </c>
      <c r="D152" s="11">
        <f t="shared" si="10"/>
        <v>-373.59905306210692</v>
      </c>
      <c r="E152" s="11">
        <f t="shared" si="11"/>
        <v>-3698.4396280462788</v>
      </c>
    </row>
    <row r="153" spans="1:5">
      <c r="A153" s="10">
        <v>150</v>
      </c>
      <c r="B153" s="11">
        <f t="shared" si="8"/>
        <v>-105418.9519667471</v>
      </c>
      <c r="C153" s="11">
        <f t="shared" si="9"/>
        <v>-3335.923376900786</v>
      </c>
      <c r="D153" s="11">
        <f t="shared" si="10"/>
        <v>-362.51625114549296</v>
      </c>
      <c r="E153" s="11">
        <f t="shared" si="11"/>
        <v>-3698.4396280462788</v>
      </c>
    </row>
    <row r="154" spans="1:5">
      <c r="A154" s="10">
        <v>151</v>
      </c>
      <c r="B154" s="11">
        <f t="shared" si="8"/>
        <v>-102071.90884525665</v>
      </c>
      <c r="C154" s="11">
        <f t="shared" si="9"/>
        <v>-3347.0431214904552</v>
      </c>
      <c r="D154" s="11">
        <f t="shared" si="10"/>
        <v>-351.39650655582369</v>
      </c>
      <c r="E154" s="11">
        <f t="shared" si="11"/>
        <v>-3698.4396280462788</v>
      </c>
    </row>
    <row r="155" spans="1:5">
      <c r="A155" s="10">
        <v>152</v>
      </c>
      <c r="B155" s="11">
        <f t="shared" si="8"/>
        <v>-98713.708913361232</v>
      </c>
      <c r="C155" s="11">
        <f t="shared" si="9"/>
        <v>-3358.1999318954231</v>
      </c>
      <c r="D155" s="11">
        <f t="shared" si="10"/>
        <v>-340.23969615085554</v>
      </c>
      <c r="E155" s="11">
        <f t="shared" si="11"/>
        <v>-3698.4396280462788</v>
      </c>
    </row>
    <row r="156" spans="1:5">
      <c r="A156" s="10">
        <v>153</v>
      </c>
      <c r="B156" s="11">
        <f t="shared" si="8"/>
        <v>-95344.31498169282</v>
      </c>
      <c r="C156" s="11">
        <f t="shared" si="9"/>
        <v>-3369.3939316684082</v>
      </c>
      <c r="D156" s="11">
        <f t="shared" si="10"/>
        <v>-329.0456963778708</v>
      </c>
      <c r="E156" s="11">
        <f t="shared" si="11"/>
        <v>-3698.4396280462788</v>
      </c>
    </row>
    <row r="157" spans="1:5">
      <c r="A157" s="10">
        <v>154</v>
      </c>
      <c r="B157" s="11">
        <f t="shared" si="8"/>
        <v>-91963.689736918852</v>
      </c>
      <c r="C157" s="11">
        <f t="shared" si="9"/>
        <v>-3380.6252447739694</v>
      </c>
      <c r="D157" s="11">
        <f t="shared" si="10"/>
        <v>-317.81438327230944</v>
      </c>
      <c r="E157" s="11">
        <f t="shared" si="11"/>
        <v>-3698.4396280462788</v>
      </c>
    </row>
    <row r="158" spans="1:5">
      <c r="A158" s="10">
        <v>155</v>
      </c>
      <c r="B158" s="11">
        <f t="shared" si="8"/>
        <v>-88571.79574132897</v>
      </c>
      <c r="C158" s="11">
        <f t="shared" si="9"/>
        <v>-3391.8939955898827</v>
      </c>
      <c r="D158" s="11">
        <f t="shared" si="10"/>
        <v>-306.54563245639622</v>
      </c>
      <c r="E158" s="11">
        <f t="shared" si="11"/>
        <v>-3698.4396280462788</v>
      </c>
    </row>
    <row r="159" spans="1:5">
      <c r="A159" s="10">
        <v>156</v>
      </c>
      <c r="B159" s="11">
        <f t="shared" si="8"/>
        <v>-85168.59543242045</v>
      </c>
      <c r="C159" s="11">
        <f t="shared" si="9"/>
        <v>-3403.2003089085156</v>
      </c>
      <c r="D159" s="11">
        <f t="shared" si="10"/>
        <v>-295.23931913776323</v>
      </c>
      <c r="E159" s="11">
        <f t="shared" si="11"/>
        <v>-3698.4396280462788</v>
      </c>
    </row>
    <row r="160" spans="1:5">
      <c r="A160" s="10">
        <v>157</v>
      </c>
      <c r="B160" s="11">
        <f t="shared" si="8"/>
        <v>-81754.05112248224</v>
      </c>
      <c r="C160" s="11">
        <f t="shared" si="9"/>
        <v>-3414.5443099382105</v>
      </c>
      <c r="D160" s="11">
        <f t="shared" si="10"/>
        <v>-283.89531810806818</v>
      </c>
      <c r="E160" s="11">
        <f t="shared" si="11"/>
        <v>-3698.4396280462788</v>
      </c>
    </row>
    <row r="161" spans="1:5">
      <c r="A161" s="10">
        <v>158</v>
      </c>
      <c r="B161" s="11">
        <f t="shared" si="8"/>
        <v>-78328.124998177576</v>
      </c>
      <c r="C161" s="11">
        <f t="shared" si="9"/>
        <v>-3425.9261243046712</v>
      </c>
      <c r="D161" s="11">
        <f t="shared" si="10"/>
        <v>-272.51350374160751</v>
      </c>
      <c r="E161" s="11">
        <f t="shared" si="11"/>
        <v>-3698.4396280462788</v>
      </c>
    </row>
    <row r="162" spans="1:5">
      <c r="A162" s="10">
        <v>159</v>
      </c>
      <c r="B162" s="11">
        <f t="shared" si="8"/>
        <v>-74890.779120125226</v>
      </c>
      <c r="C162" s="11">
        <f t="shared" si="9"/>
        <v>-3437.3458780523533</v>
      </c>
      <c r="D162" s="11">
        <f t="shared" si="10"/>
        <v>-261.09374999392526</v>
      </c>
      <c r="E162" s="11">
        <f t="shared" si="11"/>
        <v>-3698.4396280462788</v>
      </c>
    </row>
    <row r="163" spans="1:5">
      <c r="A163" s="10">
        <v>160</v>
      </c>
      <c r="B163" s="11">
        <f t="shared" si="8"/>
        <v>-71441.975422479358</v>
      </c>
      <c r="C163" s="11">
        <f t="shared" si="9"/>
        <v>-3448.8036976458616</v>
      </c>
      <c r="D163" s="11">
        <f t="shared" si="10"/>
        <v>-249.63593040041744</v>
      </c>
      <c r="E163" s="11">
        <f t="shared" si="11"/>
        <v>-3698.4396280462788</v>
      </c>
    </row>
    <row r="164" spans="1:5">
      <c r="A164" s="10">
        <v>161</v>
      </c>
      <c r="B164" s="11">
        <f t="shared" si="8"/>
        <v>-67981.675712508004</v>
      </c>
      <c r="C164" s="11">
        <f t="shared" si="9"/>
        <v>-3460.2997099713475</v>
      </c>
      <c r="D164" s="11">
        <f t="shared" si="10"/>
        <v>-238.13991807493122</v>
      </c>
      <c r="E164" s="11">
        <f t="shared" si="11"/>
        <v>-3698.4396280462788</v>
      </c>
    </row>
    <row r="165" spans="1:5">
      <c r="A165" s="10">
        <v>162</v>
      </c>
      <c r="B165" s="11">
        <f t="shared" si="8"/>
        <v>-64509.841670170084</v>
      </c>
      <c r="C165" s="11">
        <f t="shared" si="9"/>
        <v>-3471.8340423379186</v>
      </c>
      <c r="D165" s="11">
        <f t="shared" si="10"/>
        <v>-226.60558570836002</v>
      </c>
      <c r="E165" s="11">
        <f t="shared" si="11"/>
        <v>-3698.4396280462788</v>
      </c>
    </row>
    <row r="166" spans="1:5">
      <c r="A166" s="10">
        <v>163</v>
      </c>
      <c r="B166" s="11">
        <f t="shared" si="8"/>
        <v>-61026.434847691038</v>
      </c>
      <c r="C166" s="11">
        <f t="shared" si="9"/>
        <v>-3483.4068224790453</v>
      </c>
      <c r="D166" s="11">
        <f t="shared" si="10"/>
        <v>-215.03280556723362</v>
      </c>
      <c r="E166" s="11">
        <f t="shared" si="11"/>
        <v>-3698.4396280462788</v>
      </c>
    </row>
    <row r="167" spans="1:5">
      <c r="A167" s="10">
        <v>164</v>
      </c>
      <c r="B167" s="11">
        <f t="shared" si="8"/>
        <v>-57531.416669137063</v>
      </c>
      <c r="C167" s="11">
        <f t="shared" si="9"/>
        <v>-3495.0181785539753</v>
      </c>
      <c r="D167" s="11">
        <f t="shared" si="10"/>
        <v>-203.42144949230348</v>
      </c>
      <c r="E167" s="11">
        <f t="shared" si="11"/>
        <v>-3698.4396280462788</v>
      </c>
    </row>
    <row r="168" spans="1:5">
      <c r="A168" s="10">
        <v>165</v>
      </c>
      <c r="B168" s="11">
        <f t="shared" si="8"/>
        <v>-54024.748429987907</v>
      </c>
      <c r="C168" s="11">
        <f t="shared" si="9"/>
        <v>-3506.6682391491554</v>
      </c>
      <c r="D168" s="11">
        <f t="shared" si="10"/>
        <v>-191.77138889712356</v>
      </c>
      <c r="E168" s="11">
        <f t="shared" si="11"/>
        <v>-3698.4396280462788</v>
      </c>
    </row>
    <row r="169" spans="1:5">
      <c r="A169" s="10">
        <v>166</v>
      </c>
      <c r="B169" s="11">
        <f t="shared" si="8"/>
        <v>-50506.391296708258</v>
      </c>
      <c r="C169" s="11">
        <f t="shared" si="9"/>
        <v>-3518.3571332796523</v>
      </c>
      <c r="D169" s="11">
        <f t="shared" si="10"/>
        <v>-180.08249476662638</v>
      </c>
      <c r="E169" s="11">
        <f t="shared" si="11"/>
        <v>-3698.4396280462788</v>
      </c>
    </row>
    <row r="170" spans="1:5">
      <c r="A170" s="10">
        <v>167</v>
      </c>
      <c r="B170" s="11">
        <f t="shared" si="8"/>
        <v>-46976.306306317674</v>
      </c>
      <c r="C170" s="11">
        <f t="shared" si="9"/>
        <v>-3530.0849903905846</v>
      </c>
      <c r="D170" s="11">
        <f t="shared" si="10"/>
        <v>-168.35463765569421</v>
      </c>
      <c r="E170" s="11">
        <f t="shared" si="11"/>
        <v>-3698.4396280462788</v>
      </c>
    </row>
    <row r="171" spans="1:5">
      <c r="A171" s="10">
        <v>168</v>
      </c>
      <c r="B171" s="11">
        <f t="shared" si="8"/>
        <v>-43434.454365959122</v>
      </c>
      <c r="C171" s="11">
        <f t="shared" si="9"/>
        <v>-3541.8519403585533</v>
      </c>
      <c r="D171" s="11">
        <f t="shared" si="10"/>
        <v>-156.58768768772558</v>
      </c>
      <c r="E171" s="11">
        <f t="shared" si="11"/>
        <v>-3698.4396280462788</v>
      </c>
    </row>
    <row r="172" spans="1:5">
      <c r="A172" s="10">
        <v>169</v>
      </c>
      <c r="B172" s="11">
        <f t="shared" si="8"/>
        <v>-39880.79625246604</v>
      </c>
      <c r="C172" s="11">
        <f t="shared" si="9"/>
        <v>-3553.6581134930816</v>
      </c>
      <c r="D172" s="11">
        <f t="shared" si="10"/>
        <v>-144.78151455319707</v>
      </c>
      <c r="E172" s="11">
        <f t="shared" si="11"/>
        <v>-3698.4396280462788</v>
      </c>
    </row>
    <row r="173" spans="1:5">
      <c r="A173" s="10">
        <v>170</v>
      </c>
      <c r="B173" s="11">
        <f t="shared" si="8"/>
        <v>-36315.29261192798</v>
      </c>
      <c r="C173" s="11">
        <f t="shared" si="9"/>
        <v>-3565.5036405380588</v>
      </c>
      <c r="D173" s="11">
        <f t="shared" si="10"/>
        <v>-132.93598750822014</v>
      </c>
      <c r="E173" s="11">
        <f t="shared" si="11"/>
        <v>-3698.4396280462788</v>
      </c>
    </row>
    <row r="174" spans="1:5">
      <c r="A174" s="10">
        <v>171</v>
      </c>
      <c r="B174" s="11">
        <f t="shared" si="8"/>
        <v>-32737.903959254796</v>
      </c>
      <c r="C174" s="11">
        <f t="shared" si="9"/>
        <v>-3577.3886526731853</v>
      </c>
      <c r="D174" s="11">
        <f t="shared" si="10"/>
        <v>-121.05097537309328</v>
      </c>
      <c r="E174" s="11">
        <f t="shared" si="11"/>
        <v>-3698.4396280462788</v>
      </c>
    </row>
    <row r="175" spans="1:5">
      <c r="A175" s="10">
        <v>172</v>
      </c>
      <c r="B175" s="11">
        <f t="shared" si="8"/>
        <v>-29148.590677739368</v>
      </c>
      <c r="C175" s="11">
        <f t="shared" si="9"/>
        <v>-3589.3132815154295</v>
      </c>
      <c r="D175" s="11">
        <f t="shared" si="10"/>
        <v>-109.12634653084933</v>
      </c>
      <c r="E175" s="11">
        <f t="shared" si="11"/>
        <v>-3698.4396280462788</v>
      </c>
    </row>
    <row r="176" spans="1:5">
      <c r="A176" s="10">
        <v>173</v>
      </c>
      <c r="B176" s="11">
        <f t="shared" si="8"/>
        <v>-25547.313018618886</v>
      </c>
      <c r="C176" s="11">
        <f t="shared" si="9"/>
        <v>-3601.2776591204811</v>
      </c>
      <c r="D176" s="11">
        <f t="shared" si="10"/>
        <v>-97.161968925797908</v>
      </c>
      <c r="E176" s="11">
        <f t="shared" si="11"/>
        <v>-3698.4396280462788</v>
      </c>
    </row>
    <row r="177" spans="1:5">
      <c r="A177" s="10">
        <v>174</v>
      </c>
      <c r="B177" s="11">
        <f t="shared" si="8"/>
        <v>-21934.031100634671</v>
      </c>
      <c r="C177" s="11">
        <f t="shared" si="9"/>
        <v>-3613.2819179842159</v>
      </c>
      <c r="D177" s="11">
        <f t="shared" si="10"/>
        <v>-85.157710062062961</v>
      </c>
      <c r="E177" s="11">
        <f t="shared" si="11"/>
        <v>-3698.4396280462788</v>
      </c>
    </row>
    <row r="178" spans="1:5">
      <c r="A178" s="10">
        <v>175</v>
      </c>
      <c r="B178" s="11">
        <f t="shared" si="8"/>
        <v>-18308.704909590509</v>
      </c>
      <c r="C178" s="11">
        <f t="shared" si="9"/>
        <v>-3625.3261910441634</v>
      </c>
      <c r="D178" s="11">
        <f t="shared" si="10"/>
        <v>-73.113437002115575</v>
      </c>
      <c r="E178" s="11">
        <f t="shared" si="11"/>
        <v>-3698.4396280462788</v>
      </c>
    </row>
    <row r="179" spans="1:5">
      <c r="A179" s="10">
        <v>176</v>
      </c>
      <c r="B179" s="11">
        <f t="shared" si="8"/>
        <v>-14671.294297909531</v>
      </c>
      <c r="C179" s="11">
        <f t="shared" si="9"/>
        <v>-3637.4106116809771</v>
      </c>
      <c r="D179" s="11">
        <f t="shared" si="10"/>
        <v>-61.0290163653017</v>
      </c>
      <c r="E179" s="11">
        <f t="shared" si="11"/>
        <v>-3698.4396280462788</v>
      </c>
    </row>
    <row r="180" spans="1:5">
      <c r="A180" s="10">
        <v>177</v>
      </c>
      <c r="B180" s="11">
        <f t="shared" si="8"/>
        <v>-11021.758984189619</v>
      </c>
      <c r="C180" s="11">
        <f t="shared" si="9"/>
        <v>-3649.5353137199136</v>
      </c>
      <c r="D180" s="11">
        <f t="shared" si="10"/>
        <v>-48.90431432636511</v>
      </c>
      <c r="E180" s="11">
        <f t="shared" si="11"/>
        <v>-3698.4396280462788</v>
      </c>
    </row>
    <row r="181" spans="1:5">
      <c r="A181" s="10">
        <v>178</v>
      </c>
      <c r="B181" s="11">
        <f t="shared" si="8"/>
        <v>-7360.0585527573057</v>
      </c>
      <c r="C181" s="11">
        <f t="shared" si="9"/>
        <v>-3661.7004314323135</v>
      </c>
      <c r="D181" s="11">
        <f t="shared" si="10"/>
        <v>-36.739196613965397</v>
      </c>
      <c r="E181" s="11">
        <f t="shared" si="11"/>
        <v>-3698.4396280462788</v>
      </c>
    </row>
    <row r="182" spans="1:5">
      <c r="A182" s="10">
        <v>179</v>
      </c>
      <c r="B182" s="11">
        <f t="shared" si="8"/>
        <v>-3686.1524532202179</v>
      </c>
      <c r="C182" s="11">
        <f t="shared" si="9"/>
        <v>-3673.9060995370878</v>
      </c>
      <c r="D182" s="11">
        <f t="shared" si="10"/>
        <v>-24.533528509191022</v>
      </c>
      <c r="E182" s="11">
        <f t="shared" si="11"/>
        <v>-3698.4396280462788</v>
      </c>
    </row>
    <row r="183" spans="1:5">
      <c r="A183" s="10">
        <v>180</v>
      </c>
      <c r="B183" s="11">
        <f t="shared" si="8"/>
        <v>-1.800663085305132E-8</v>
      </c>
      <c r="C183" s="11">
        <f t="shared" si="9"/>
        <v>-3686.1524532022113</v>
      </c>
      <c r="D183" s="11">
        <f t="shared" si="10"/>
        <v>-12.287174844067394</v>
      </c>
      <c r="E183" s="11">
        <f t="shared" si="11"/>
        <v>-3698.4396280462788</v>
      </c>
    </row>
    <row r="184" spans="1:5">
      <c r="A184" s="10">
        <v>181</v>
      </c>
      <c r="B184" s="11">
        <f t="shared" si="8"/>
        <v>-1.800663085305132E-8</v>
      </c>
      <c r="C184" s="11">
        <f t="shared" si="9"/>
        <v>0</v>
      </c>
      <c r="D184" s="11">
        <f t="shared" si="10"/>
        <v>0</v>
      </c>
      <c r="E184" s="11">
        <f t="shared" si="11"/>
        <v>0</v>
      </c>
    </row>
    <row r="185" spans="1:5">
      <c r="A185" s="10">
        <v>182</v>
      </c>
      <c r="B185" s="11">
        <f t="shared" si="8"/>
        <v>-1.800663085305132E-8</v>
      </c>
      <c r="C185" s="11">
        <f t="shared" si="9"/>
        <v>0</v>
      </c>
      <c r="D185" s="11">
        <f t="shared" si="10"/>
        <v>0</v>
      </c>
      <c r="E185" s="11">
        <f t="shared" si="11"/>
        <v>0</v>
      </c>
    </row>
    <row r="186" spans="1:5">
      <c r="A186" s="10">
        <v>183</v>
      </c>
      <c r="B186" s="11">
        <f t="shared" si="8"/>
        <v>-1.800663085305132E-8</v>
      </c>
      <c r="C186" s="11">
        <f t="shared" si="9"/>
        <v>0</v>
      </c>
      <c r="D186" s="11">
        <f t="shared" si="10"/>
        <v>0</v>
      </c>
      <c r="E186" s="11">
        <f t="shared" si="11"/>
        <v>0</v>
      </c>
    </row>
    <row r="187" spans="1:5">
      <c r="A187" s="10">
        <v>184</v>
      </c>
      <c r="B187" s="11">
        <f t="shared" si="8"/>
        <v>-1.800663085305132E-8</v>
      </c>
      <c r="C187" s="11">
        <f t="shared" si="9"/>
        <v>0</v>
      </c>
      <c r="D187" s="11">
        <f t="shared" si="10"/>
        <v>0</v>
      </c>
      <c r="E187" s="11">
        <f t="shared" si="11"/>
        <v>0</v>
      </c>
    </row>
    <row r="188" spans="1:5">
      <c r="A188" s="10">
        <v>185</v>
      </c>
      <c r="B188" s="11">
        <f t="shared" si="8"/>
        <v>-1.800663085305132E-8</v>
      </c>
      <c r="C188" s="11">
        <f t="shared" si="9"/>
        <v>0</v>
      </c>
      <c r="D188" s="11">
        <f t="shared" si="10"/>
        <v>0</v>
      </c>
      <c r="E188" s="11">
        <f t="shared" si="11"/>
        <v>0</v>
      </c>
    </row>
    <row r="189" spans="1:5">
      <c r="A189" s="10">
        <v>186</v>
      </c>
      <c r="B189" s="11">
        <f t="shared" si="8"/>
        <v>-1.800663085305132E-8</v>
      </c>
      <c r="C189" s="11">
        <f t="shared" si="9"/>
        <v>0</v>
      </c>
      <c r="D189" s="11">
        <f t="shared" si="10"/>
        <v>0</v>
      </c>
      <c r="E189" s="11">
        <f t="shared" si="11"/>
        <v>0</v>
      </c>
    </row>
    <row r="190" spans="1:5">
      <c r="A190" s="10">
        <v>187</v>
      </c>
      <c r="B190" s="11">
        <f t="shared" si="8"/>
        <v>-1.800663085305132E-8</v>
      </c>
      <c r="C190" s="11">
        <f t="shared" si="9"/>
        <v>0</v>
      </c>
      <c r="D190" s="11">
        <f t="shared" si="10"/>
        <v>0</v>
      </c>
      <c r="E190" s="11">
        <f t="shared" si="11"/>
        <v>0</v>
      </c>
    </row>
    <row r="191" spans="1:5">
      <c r="A191" s="10">
        <v>188</v>
      </c>
      <c r="B191" s="11">
        <f t="shared" si="8"/>
        <v>-1.800663085305132E-8</v>
      </c>
      <c r="C191" s="11">
        <f t="shared" si="9"/>
        <v>0</v>
      </c>
      <c r="D191" s="11">
        <f t="shared" si="10"/>
        <v>0</v>
      </c>
      <c r="E191" s="11">
        <f t="shared" si="11"/>
        <v>0</v>
      </c>
    </row>
    <row r="192" spans="1:5">
      <c r="A192" s="10">
        <v>189</v>
      </c>
      <c r="B192" s="11">
        <f t="shared" si="8"/>
        <v>-1.800663085305132E-8</v>
      </c>
      <c r="C192" s="11">
        <f t="shared" si="9"/>
        <v>0</v>
      </c>
      <c r="D192" s="11">
        <f t="shared" si="10"/>
        <v>0</v>
      </c>
      <c r="E192" s="11">
        <f t="shared" si="11"/>
        <v>0</v>
      </c>
    </row>
    <row r="193" spans="1:5">
      <c r="A193" s="10">
        <v>190</v>
      </c>
      <c r="B193" s="11">
        <f t="shared" si="8"/>
        <v>-1.800663085305132E-8</v>
      </c>
      <c r="C193" s="11">
        <f t="shared" si="9"/>
        <v>0</v>
      </c>
      <c r="D193" s="11">
        <f t="shared" si="10"/>
        <v>0</v>
      </c>
      <c r="E193" s="11">
        <f t="shared" si="11"/>
        <v>0</v>
      </c>
    </row>
    <row r="194" spans="1:5">
      <c r="A194" s="10">
        <v>191</v>
      </c>
      <c r="B194" s="11">
        <f t="shared" si="8"/>
        <v>-1.800663085305132E-8</v>
      </c>
      <c r="C194" s="11">
        <f t="shared" si="9"/>
        <v>0</v>
      </c>
      <c r="D194" s="11">
        <f t="shared" si="10"/>
        <v>0</v>
      </c>
      <c r="E194" s="11">
        <f t="shared" si="11"/>
        <v>0</v>
      </c>
    </row>
    <row r="195" spans="1:5">
      <c r="A195" s="10">
        <v>192</v>
      </c>
      <c r="B195" s="11">
        <f t="shared" si="8"/>
        <v>-1.800663085305132E-8</v>
      </c>
      <c r="C195" s="11">
        <f t="shared" si="9"/>
        <v>0</v>
      </c>
      <c r="D195" s="11">
        <f t="shared" si="10"/>
        <v>0</v>
      </c>
      <c r="E195" s="11">
        <f t="shared" si="11"/>
        <v>0</v>
      </c>
    </row>
    <row r="196" spans="1:5">
      <c r="A196" s="10">
        <v>193</v>
      </c>
      <c r="B196" s="11">
        <f t="shared" si="8"/>
        <v>-1.800663085305132E-8</v>
      </c>
      <c r="C196" s="11">
        <f t="shared" si="9"/>
        <v>0</v>
      </c>
      <c r="D196" s="11">
        <f t="shared" si="10"/>
        <v>0</v>
      </c>
      <c r="E196" s="11">
        <f t="shared" si="11"/>
        <v>0</v>
      </c>
    </row>
    <row r="197" spans="1:5">
      <c r="A197" s="10">
        <v>194</v>
      </c>
      <c r="B197" s="11">
        <f t="shared" ref="B197:B260" si="12">B196-C197</f>
        <v>-1.800663085305132E-8</v>
      </c>
      <c r="C197" s="11">
        <f t="shared" ref="C197:C260" si="13">IF(A197&lt;=$I$8,$I$9-D197,0)</f>
        <v>0</v>
      </c>
      <c r="D197" s="11">
        <f t="shared" ref="D197:D260" si="14">IF(A197&lt;=$I$8,$I$5*B196,0)</f>
        <v>0</v>
      </c>
      <c r="E197" s="11">
        <f t="shared" ref="E197:E260" si="15">IF(A197&lt;=$I$8,C197+D197,0)</f>
        <v>0</v>
      </c>
    </row>
    <row r="198" spans="1:5">
      <c r="A198" s="10">
        <v>195</v>
      </c>
      <c r="B198" s="11">
        <f t="shared" si="12"/>
        <v>-1.800663085305132E-8</v>
      </c>
      <c r="C198" s="11">
        <f t="shared" si="13"/>
        <v>0</v>
      </c>
      <c r="D198" s="11">
        <f t="shared" si="14"/>
        <v>0</v>
      </c>
      <c r="E198" s="11">
        <f t="shared" si="15"/>
        <v>0</v>
      </c>
    </row>
    <row r="199" spans="1:5">
      <c r="A199" s="10">
        <v>196</v>
      </c>
      <c r="B199" s="11">
        <f t="shared" si="12"/>
        <v>-1.800663085305132E-8</v>
      </c>
      <c r="C199" s="11">
        <f t="shared" si="13"/>
        <v>0</v>
      </c>
      <c r="D199" s="11">
        <f t="shared" si="14"/>
        <v>0</v>
      </c>
      <c r="E199" s="11">
        <f t="shared" si="15"/>
        <v>0</v>
      </c>
    </row>
    <row r="200" spans="1:5">
      <c r="A200" s="10">
        <v>197</v>
      </c>
      <c r="B200" s="11">
        <f t="shared" si="12"/>
        <v>-1.800663085305132E-8</v>
      </c>
      <c r="C200" s="11">
        <f t="shared" si="13"/>
        <v>0</v>
      </c>
      <c r="D200" s="11">
        <f t="shared" si="14"/>
        <v>0</v>
      </c>
      <c r="E200" s="11">
        <f t="shared" si="15"/>
        <v>0</v>
      </c>
    </row>
    <row r="201" spans="1:5">
      <c r="A201" s="10">
        <v>198</v>
      </c>
      <c r="B201" s="11">
        <f t="shared" si="12"/>
        <v>-1.800663085305132E-8</v>
      </c>
      <c r="C201" s="11">
        <f t="shared" si="13"/>
        <v>0</v>
      </c>
      <c r="D201" s="11">
        <f t="shared" si="14"/>
        <v>0</v>
      </c>
      <c r="E201" s="11">
        <f t="shared" si="15"/>
        <v>0</v>
      </c>
    </row>
    <row r="202" spans="1:5">
      <c r="A202" s="10">
        <v>199</v>
      </c>
      <c r="B202" s="11">
        <f t="shared" si="12"/>
        <v>-1.800663085305132E-8</v>
      </c>
      <c r="C202" s="11">
        <f t="shared" si="13"/>
        <v>0</v>
      </c>
      <c r="D202" s="11">
        <f t="shared" si="14"/>
        <v>0</v>
      </c>
      <c r="E202" s="11">
        <f t="shared" si="15"/>
        <v>0</v>
      </c>
    </row>
    <row r="203" spans="1:5">
      <c r="A203" s="10">
        <v>200</v>
      </c>
      <c r="B203" s="11">
        <f t="shared" si="12"/>
        <v>-1.800663085305132E-8</v>
      </c>
      <c r="C203" s="11">
        <f t="shared" si="13"/>
        <v>0</v>
      </c>
      <c r="D203" s="11">
        <f t="shared" si="14"/>
        <v>0</v>
      </c>
      <c r="E203" s="11">
        <f t="shared" si="15"/>
        <v>0</v>
      </c>
    </row>
    <row r="204" spans="1:5">
      <c r="A204" s="10">
        <v>201</v>
      </c>
      <c r="B204" s="11">
        <f t="shared" si="12"/>
        <v>-1.800663085305132E-8</v>
      </c>
      <c r="C204" s="11">
        <f t="shared" si="13"/>
        <v>0</v>
      </c>
      <c r="D204" s="11">
        <f t="shared" si="14"/>
        <v>0</v>
      </c>
      <c r="E204" s="11">
        <f t="shared" si="15"/>
        <v>0</v>
      </c>
    </row>
    <row r="205" spans="1:5">
      <c r="A205" s="10">
        <v>202</v>
      </c>
      <c r="B205" s="11">
        <f t="shared" si="12"/>
        <v>-1.800663085305132E-8</v>
      </c>
      <c r="C205" s="11">
        <f t="shared" si="13"/>
        <v>0</v>
      </c>
      <c r="D205" s="11">
        <f t="shared" si="14"/>
        <v>0</v>
      </c>
      <c r="E205" s="11">
        <f t="shared" si="15"/>
        <v>0</v>
      </c>
    </row>
    <row r="206" spans="1:5">
      <c r="A206" s="10">
        <v>203</v>
      </c>
      <c r="B206" s="11">
        <f t="shared" si="12"/>
        <v>-1.800663085305132E-8</v>
      </c>
      <c r="C206" s="11">
        <f t="shared" si="13"/>
        <v>0</v>
      </c>
      <c r="D206" s="11">
        <f t="shared" si="14"/>
        <v>0</v>
      </c>
      <c r="E206" s="11">
        <f t="shared" si="15"/>
        <v>0</v>
      </c>
    </row>
    <row r="207" spans="1:5">
      <c r="A207" s="10">
        <v>204</v>
      </c>
      <c r="B207" s="11">
        <f t="shared" si="12"/>
        <v>-1.800663085305132E-8</v>
      </c>
      <c r="C207" s="11">
        <f t="shared" si="13"/>
        <v>0</v>
      </c>
      <c r="D207" s="11">
        <f t="shared" si="14"/>
        <v>0</v>
      </c>
      <c r="E207" s="11">
        <f t="shared" si="15"/>
        <v>0</v>
      </c>
    </row>
    <row r="208" spans="1:5">
      <c r="A208" s="10">
        <v>205</v>
      </c>
      <c r="B208" s="11">
        <f t="shared" si="12"/>
        <v>-1.800663085305132E-8</v>
      </c>
      <c r="C208" s="11">
        <f t="shared" si="13"/>
        <v>0</v>
      </c>
      <c r="D208" s="11">
        <f t="shared" si="14"/>
        <v>0</v>
      </c>
      <c r="E208" s="11">
        <f t="shared" si="15"/>
        <v>0</v>
      </c>
    </row>
    <row r="209" spans="1:5">
      <c r="A209" s="10">
        <v>206</v>
      </c>
      <c r="B209" s="11">
        <f t="shared" si="12"/>
        <v>-1.800663085305132E-8</v>
      </c>
      <c r="C209" s="11">
        <f t="shared" si="13"/>
        <v>0</v>
      </c>
      <c r="D209" s="11">
        <f t="shared" si="14"/>
        <v>0</v>
      </c>
      <c r="E209" s="11">
        <f t="shared" si="15"/>
        <v>0</v>
      </c>
    </row>
    <row r="210" spans="1:5">
      <c r="A210" s="10">
        <v>207</v>
      </c>
      <c r="B210" s="11">
        <f t="shared" si="12"/>
        <v>-1.800663085305132E-8</v>
      </c>
      <c r="C210" s="11">
        <f t="shared" si="13"/>
        <v>0</v>
      </c>
      <c r="D210" s="11">
        <f t="shared" si="14"/>
        <v>0</v>
      </c>
      <c r="E210" s="11">
        <f t="shared" si="15"/>
        <v>0</v>
      </c>
    </row>
    <row r="211" spans="1:5">
      <c r="A211" s="10">
        <v>208</v>
      </c>
      <c r="B211" s="11">
        <f t="shared" si="12"/>
        <v>-1.800663085305132E-8</v>
      </c>
      <c r="C211" s="11">
        <f t="shared" si="13"/>
        <v>0</v>
      </c>
      <c r="D211" s="11">
        <f t="shared" si="14"/>
        <v>0</v>
      </c>
      <c r="E211" s="11">
        <f t="shared" si="15"/>
        <v>0</v>
      </c>
    </row>
    <row r="212" spans="1:5">
      <c r="A212" s="10">
        <v>209</v>
      </c>
      <c r="B212" s="11">
        <f t="shared" si="12"/>
        <v>-1.800663085305132E-8</v>
      </c>
      <c r="C212" s="11">
        <f t="shared" si="13"/>
        <v>0</v>
      </c>
      <c r="D212" s="11">
        <f t="shared" si="14"/>
        <v>0</v>
      </c>
      <c r="E212" s="11">
        <f t="shared" si="15"/>
        <v>0</v>
      </c>
    </row>
    <row r="213" spans="1:5">
      <c r="A213" s="10">
        <v>210</v>
      </c>
      <c r="B213" s="11">
        <f t="shared" si="12"/>
        <v>-1.800663085305132E-8</v>
      </c>
      <c r="C213" s="11">
        <f t="shared" si="13"/>
        <v>0</v>
      </c>
      <c r="D213" s="11">
        <f t="shared" si="14"/>
        <v>0</v>
      </c>
      <c r="E213" s="11">
        <f t="shared" si="15"/>
        <v>0</v>
      </c>
    </row>
    <row r="214" spans="1:5">
      <c r="A214" s="10">
        <v>211</v>
      </c>
      <c r="B214" s="11">
        <f t="shared" si="12"/>
        <v>-1.800663085305132E-8</v>
      </c>
      <c r="C214" s="11">
        <f t="shared" si="13"/>
        <v>0</v>
      </c>
      <c r="D214" s="11">
        <f t="shared" si="14"/>
        <v>0</v>
      </c>
      <c r="E214" s="11">
        <f t="shared" si="15"/>
        <v>0</v>
      </c>
    </row>
    <row r="215" spans="1:5">
      <c r="A215" s="10">
        <v>212</v>
      </c>
      <c r="B215" s="11">
        <f t="shared" si="12"/>
        <v>-1.800663085305132E-8</v>
      </c>
      <c r="C215" s="11">
        <f t="shared" si="13"/>
        <v>0</v>
      </c>
      <c r="D215" s="11">
        <f t="shared" si="14"/>
        <v>0</v>
      </c>
      <c r="E215" s="11">
        <f t="shared" si="15"/>
        <v>0</v>
      </c>
    </row>
    <row r="216" spans="1:5">
      <c r="A216" s="10">
        <v>213</v>
      </c>
      <c r="B216" s="11">
        <f t="shared" si="12"/>
        <v>-1.800663085305132E-8</v>
      </c>
      <c r="C216" s="11">
        <f t="shared" si="13"/>
        <v>0</v>
      </c>
      <c r="D216" s="11">
        <f t="shared" si="14"/>
        <v>0</v>
      </c>
      <c r="E216" s="11">
        <f t="shared" si="15"/>
        <v>0</v>
      </c>
    </row>
    <row r="217" spans="1:5">
      <c r="A217" s="10">
        <v>214</v>
      </c>
      <c r="B217" s="11">
        <f t="shared" si="12"/>
        <v>-1.800663085305132E-8</v>
      </c>
      <c r="C217" s="11">
        <f t="shared" si="13"/>
        <v>0</v>
      </c>
      <c r="D217" s="11">
        <f t="shared" si="14"/>
        <v>0</v>
      </c>
      <c r="E217" s="11">
        <f t="shared" si="15"/>
        <v>0</v>
      </c>
    </row>
    <row r="218" spans="1:5">
      <c r="A218" s="10">
        <v>215</v>
      </c>
      <c r="B218" s="11">
        <f t="shared" si="12"/>
        <v>-1.800663085305132E-8</v>
      </c>
      <c r="C218" s="11">
        <f t="shared" si="13"/>
        <v>0</v>
      </c>
      <c r="D218" s="11">
        <f t="shared" si="14"/>
        <v>0</v>
      </c>
      <c r="E218" s="11">
        <f t="shared" si="15"/>
        <v>0</v>
      </c>
    </row>
    <row r="219" spans="1:5">
      <c r="A219" s="10">
        <v>216</v>
      </c>
      <c r="B219" s="11">
        <f t="shared" si="12"/>
        <v>-1.800663085305132E-8</v>
      </c>
      <c r="C219" s="11">
        <f t="shared" si="13"/>
        <v>0</v>
      </c>
      <c r="D219" s="11">
        <f t="shared" si="14"/>
        <v>0</v>
      </c>
      <c r="E219" s="11">
        <f t="shared" si="15"/>
        <v>0</v>
      </c>
    </row>
    <row r="220" spans="1:5">
      <c r="A220" s="10">
        <v>217</v>
      </c>
      <c r="B220" s="11">
        <f t="shared" si="12"/>
        <v>-1.800663085305132E-8</v>
      </c>
      <c r="C220" s="11">
        <f t="shared" si="13"/>
        <v>0</v>
      </c>
      <c r="D220" s="11">
        <f t="shared" si="14"/>
        <v>0</v>
      </c>
      <c r="E220" s="11">
        <f t="shared" si="15"/>
        <v>0</v>
      </c>
    </row>
    <row r="221" spans="1:5">
      <c r="A221" s="10">
        <v>218</v>
      </c>
      <c r="B221" s="11">
        <f t="shared" si="12"/>
        <v>-1.800663085305132E-8</v>
      </c>
      <c r="C221" s="11">
        <f t="shared" si="13"/>
        <v>0</v>
      </c>
      <c r="D221" s="11">
        <f t="shared" si="14"/>
        <v>0</v>
      </c>
      <c r="E221" s="11">
        <f t="shared" si="15"/>
        <v>0</v>
      </c>
    </row>
    <row r="222" spans="1:5">
      <c r="A222" s="10">
        <v>219</v>
      </c>
      <c r="B222" s="11">
        <f t="shared" si="12"/>
        <v>-1.800663085305132E-8</v>
      </c>
      <c r="C222" s="11">
        <f t="shared" si="13"/>
        <v>0</v>
      </c>
      <c r="D222" s="11">
        <f t="shared" si="14"/>
        <v>0</v>
      </c>
      <c r="E222" s="11">
        <f t="shared" si="15"/>
        <v>0</v>
      </c>
    </row>
    <row r="223" spans="1:5">
      <c r="A223" s="10">
        <v>220</v>
      </c>
      <c r="B223" s="11">
        <f t="shared" si="12"/>
        <v>-1.800663085305132E-8</v>
      </c>
      <c r="C223" s="11">
        <f t="shared" si="13"/>
        <v>0</v>
      </c>
      <c r="D223" s="11">
        <f t="shared" si="14"/>
        <v>0</v>
      </c>
      <c r="E223" s="11">
        <f t="shared" si="15"/>
        <v>0</v>
      </c>
    </row>
    <row r="224" spans="1:5">
      <c r="A224" s="10">
        <v>221</v>
      </c>
      <c r="B224" s="11">
        <f t="shared" si="12"/>
        <v>-1.800663085305132E-8</v>
      </c>
      <c r="C224" s="11">
        <f t="shared" si="13"/>
        <v>0</v>
      </c>
      <c r="D224" s="11">
        <f t="shared" si="14"/>
        <v>0</v>
      </c>
      <c r="E224" s="11">
        <f t="shared" si="15"/>
        <v>0</v>
      </c>
    </row>
    <row r="225" spans="1:5">
      <c r="A225" s="10">
        <v>222</v>
      </c>
      <c r="B225" s="11">
        <f t="shared" si="12"/>
        <v>-1.800663085305132E-8</v>
      </c>
      <c r="C225" s="11">
        <f t="shared" si="13"/>
        <v>0</v>
      </c>
      <c r="D225" s="11">
        <f t="shared" si="14"/>
        <v>0</v>
      </c>
      <c r="E225" s="11">
        <f t="shared" si="15"/>
        <v>0</v>
      </c>
    </row>
    <row r="226" spans="1:5">
      <c r="A226" s="10">
        <v>223</v>
      </c>
      <c r="B226" s="11">
        <f t="shared" si="12"/>
        <v>-1.800663085305132E-8</v>
      </c>
      <c r="C226" s="11">
        <f t="shared" si="13"/>
        <v>0</v>
      </c>
      <c r="D226" s="11">
        <f t="shared" si="14"/>
        <v>0</v>
      </c>
      <c r="E226" s="11">
        <f t="shared" si="15"/>
        <v>0</v>
      </c>
    </row>
    <row r="227" spans="1:5">
      <c r="A227" s="10">
        <v>224</v>
      </c>
      <c r="B227" s="11">
        <f t="shared" si="12"/>
        <v>-1.800663085305132E-8</v>
      </c>
      <c r="C227" s="11">
        <f t="shared" si="13"/>
        <v>0</v>
      </c>
      <c r="D227" s="11">
        <f t="shared" si="14"/>
        <v>0</v>
      </c>
      <c r="E227" s="11">
        <f t="shared" si="15"/>
        <v>0</v>
      </c>
    </row>
    <row r="228" spans="1:5">
      <c r="A228" s="10">
        <v>225</v>
      </c>
      <c r="B228" s="11">
        <f t="shared" si="12"/>
        <v>-1.800663085305132E-8</v>
      </c>
      <c r="C228" s="11">
        <f t="shared" si="13"/>
        <v>0</v>
      </c>
      <c r="D228" s="11">
        <f t="shared" si="14"/>
        <v>0</v>
      </c>
      <c r="E228" s="11">
        <f t="shared" si="15"/>
        <v>0</v>
      </c>
    </row>
    <row r="229" spans="1:5">
      <c r="A229" s="10">
        <v>226</v>
      </c>
      <c r="B229" s="11">
        <f t="shared" si="12"/>
        <v>-1.800663085305132E-8</v>
      </c>
      <c r="C229" s="11">
        <f t="shared" si="13"/>
        <v>0</v>
      </c>
      <c r="D229" s="11">
        <f t="shared" si="14"/>
        <v>0</v>
      </c>
      <c r="E229" s="11">
        <f t="shared" si="15"/>
        <v>0</v>
      </c>
    </row>
    <row r="230" spans="1:5">
      <c r="A230" s="10">
        <v>227</v>
      </c>
      <c r="B230" s="11">
        <f t="shared" si="12"/>
        <v>-1.800663085305132E-8</v>
      </c>
      <c r="C230" s="11">
        <f t="shared" si="13"/>
        <v>0</v>
      </c>
      <c r="D230" s="11">
        <f t="shared" si="14"/>
        <v>0</v>
      </c>
      <c r="E230" s="11">
        <f t="shared" si="15"/>
        <v>0</v>
      </c>
    </row>
    <row r="231" spans="1:5">
      <c r="A231" s="10">
        <v>228</v>
      </c>
      <c r="B231" s="11">
        <f t="shared" si="12"/>
        <v>-1.800663085305132E-8</v>
      </c>
      <c r="C231" s="11">
        <f t="shared" si="13"/>
        <v>0</v>
      </c>
      <c r="D231" s="11">
        <f t="shared" si="14"/>
        <v>0</v>
      </c>
      <c r="E231" s="11">
        <f t="shared" si="15"/>
        <v>0</v>
      </c>
    </row>
    <row r="232" spans="1:5">
      <c r="A232" s="10">
        <v>229</v>
      </c>
      <c r="B232" s="11">
        <f t="shared" si="12"/>
        <v>-1.800663085305132E-8</v>
      </c>
      <c r="C232" s="11">
        <f t="shared" si="13"/>
        <v>0</v>
      </c>
      <c r="D232" s="11">
        <f t="shared" si="14"/>
        <v>0</v>
      </c>
      <c r="E232" s="11">
        <f t="shared" si="15"/>
        <v>0</v>
      </c>
    </row>
    <row r="233" spans="1:5">
      <c r="A233" s="10">
        <v>230</v>
      </c>
      <c r="B233" s="11">
        <f t="shared" si="12"/>
        <v>-1.800663085305132E-8</v>
      </c>
      <c r="C233" s="11">
        <f t="shared" si="13"/>
        <v>0</v>
      </c>
      <c r="D233" s="11">
        <f t="shared" si="14"/>
        <v>0</v>
      </c>
      <c r="E233" s="11">
        <f t="shared" si="15"/>
        <v>0</v>
      </c>
    </row>
    <row r="234" spans="1:5">
      <c r="A234" s="10">
        <v>231</v>
      </c>
      <c r="B234" s="11">
        <f t="shared" si="12"/>
        <v>-1.800663085305132E-8</v>
      </c>
      <c r="C234" s="11">
        <f t="shared" si="13"/>
        <v>0</v>
      </c>
      <c r="D234" s="11">
        <f t="shared" si="14"/>
        <v>0</v>
      </c>
      <c r="E234" s="11">
        <f t="shared" si="15"/>
        <v>0</v>
      </c>
    </row>
    <row r="235" spans="1:5">
      <c r="A235" s="10">
        <v>232</v>
      </c>
      <c r="B235" s="11">
        <f t="shared" si="12"/>
        <v>-1.800663085305132E-8</v>
      </c>
      <c r="C235" s="11">
        <f t="shared" si="13"/>
        <v>0</v>
      </c>
      <c r="D235" s="11">
        <f t="shared" si="14"/>
        <v>0</v>
      </c>
      <c r="E235" s="11">
        <f t="shared" si="15"/>
        <v>0</v>
      </c>
    </row>
    <row r="236" spans="1:5">
      <c r="A236" s="10">
        <v>233</v>
      </c>
      <c r="B236" s="11">
        <f t="shared" si="12"/>
        <v>-1.800663085305132E-8</v>
      </c>
      <c r="C236" s="11">
        <f t="shared" si="13"/>
        <v>0</v>
      </c>
      <c r="D236" s="11">
        <f t="shared" si="14"/>
        <v>0</v>
      </c>
      <c r="E236" s="11">
        <f t="shared" si="15"/>
        <v>0</v>
      </c>
    </row>
    <row r="237" spans="1:5">
      <c r="A237" s="10">
        <v>234</v>
      </c>
      <c r="B237" s="11">
        <f t="shared" si="12"/>
        <v>-1.800663085305132E-8</v>
      </c>
      <c r="C237" s="11">
        <f t="shared" si="13"/>
        <v>0</v>
      </c>
      <c r="D237" s="11">
        <f t="shared" si="14"/>
        <v>0</v>
      </c>
      <c r="E237" s="11">
        <f t="shared" si="15"/>
        <v>0</v>
      </c>
    </row>
    <row r="238" spans="1:5">
      <c r="A238" s="10">
        <v>235</v>
      </c>
      <c r="B238" s="11">
        <f t="shared" si="12"/>
        <v>-1.800663085305132E-8</v>
      </c>
      <c r="C238" s="11">
        <f t="shared" si="13"/>
        <v>0</v>
      </c>
      <c r="D238" s="11">
        <f t="shared" si="14"/>
        <v>0</v>
      </c>
      <c r="E238" s="11">
        <f t="shared" si="15"/>
        <v>0</v>
      </c>
    </row>
    <row r="239" spans="1:5">
      <c r="A239" s="10">
        <v>236</v>
      </c>
      <c r="B239" s="11">
        <f t="shared" si="12"/>
        <v>-1.800663085305132E-8</v>
      </c>
      <c r="C239" s="11">
        <f t="shared" si="13"/>
        <v>0</v>
      </c>
      <c r="D239" s="11">
        <f t="shared" si="14"/>
        <v>0</v>
      </c>
      <c r="E239" s="11">
        <f t="shared" si="15"/>
        <v>0</v>
      </c>
    </row>
    <row r="240" spans="1:5">
      <c r="A240" s="10">
        <v>237</v>
      </c>
      <c r="B240" s="11">
        <f t="shared" si="12"/>
        <v>-1.800663085305132E-8</v>
      </c>
      <c r="C240" s="11">
        <f t="shared" si="13"/>
        <v>0</v>
      </c>
      <c r="D240" s="11">
        <f t="shared" si="14"/>
        <v>0</v>
      </c>
      <c r="E240" s="11">
        <f t="shared" si="15"/>
        <v>0</v>
      </c>
    </row>
    <row r="241" spans="1:5">
      <c r="A241" s="10">
        <v>238</v>
      </c>
      <c r="B241" s="11">
        <f t="shared" si="12"/>
        <v>-1.800663085305132E-8</v>
      </c>
      <c r="C241" s="11">
        <f t="shared" si="13"/>
        <v>0</v>
      </c>
      <c r="D241" s="11">
        <f t="shared" si="14"/>
        <v>0</v>
      </c>
      <c r="E241" s="11">
        <f t="shared" si="15"/>
        <v>0</v>
      </c>
    </row>
    <row r="242" spans="1:5">
      <c r="A242" s="10">
        <v>239</v>
      </c>
      <c r="B242" s="11">
        <f t="shared" si="12"/>
        <v>-1.800663085305132E-8</v>
      </c>
      <c r="C242" s="11">
        <f t="shared" si="13"/>
        <v>0</v>
      </c>
      <c r="D242" s="11">
        <f t="shared" si="14"/>
        <v>0</v>
      </c>
      <c r="E242" s="11">
        <f t="shared" si="15"/>
        <v>0</v>
      </c>
    </row>
    <row r="243" spans="1:5">
      <c r="A243" s="10">
        <v>240</v>
      </c>
      <c r="B243" s="11">
        <f t="shared" si="12"/>
        <v>-1.800663085305132E-8</v>
      </c>
      <c r="C243" s="11">
        <f t="shared" si="13"/>
        <v>0</v>
      </c>
      <c r="D243" s="11">
        <f t="shared" si="14"/>
        <v>0</v>
      </c>
      <c r="E243" s="11">
        <f t="shared" si="15"/>
        <v>0</v>
      </c>
    </row>
    <row r="244" spans="1:5">
      <c r="A244" s="10">
        <v>241</v>
      </c>
      <c r="B244" s="11">
        <f t="shared" si="12"/>
        <v>-1.800663085305132E-8</v>
      </c>
      <c r="C244" s="11">
        <f t="shared" si="13"/>
        <v>0</v>
      </c>
      <c r="D244" s="11">
        <f t="shared" si="14"/>
        <v>0</v>
      </c>
      <c r="E244" s="11">
        <f t="shared" si="15"/>
        <v>0</v>
      </c>
    </row>
    <row r="245" spans="1:5">
      <c r="A245" s="10">
        <v>242</v>
      </c>
      <c r="B245" s="11">
        <f t="shared" si="12"/>
        <v>-1.800663085305132E-8</v>
      </c>
      <c r="C245" s="11">
        <f t="shared" si="13"/>
        <v>0</v>
      </c>
      <c r="D245" s="11">
        <f t="shared" si="14"/>
        <v>0</v>
      </c>
      <c r="E245" s="11">
        <f t="shared" si="15"/>
        <v>0</v>
      </c>
    </row>
    <row r="246" spans="1:5">
      <c r="A246" s="10">
        <v>243</v>
      </c>
      <c r="B246" s="11">
        <f t="shared" si="12"/>
        <v>-1.800663085305132E-8</v>
      </c>
      <c r="C246" s="11">
        <f t="shared" si="13"/>
        <v>0</v>
      </c>
      <c r="D246" s="11">
        <f t="shared" si="14"/>
        <v>0</v>
      </c>
      <c r="E246" s="11">
        <f t="shared" si="15"/>
        <v>0</v>
      </c>
    </row>
    <row r="247" spans="1:5">
      <c r="A247" s="10">
        <v>244</v>
      </c>
      <c r="B247" s="11">
        <f t="shared" si="12"/>
        <v>-1.800663085305132E-8</v>
      </c>
      <c r="C247" s="11">
        <f t="shared" si="13"/>
        <v>0</v>
      </c>
      <c r="D247" s="11">
        <f t="shared" si="14"/>
        <v>0</v>
      </c>
      <c r="E247" s="11">
        <f t="shared" si="15"/>
        <v>0</v>
      </c>
    </row>
    <row r="248" spans="1:5">
      <c r="A248" s="10">
        <v>245</v>
      </c>
      <c r="B248" s="11">
        <f t="shared" si="12"/>
        <v>-1.800663085305132E-8</v>
      </c>
      <c r="C248" s="11">
        <f t="shared" si="13"/>
        <v>0</v>
      </c>
      <c r="D248" s="11">
        <f t="shared" si="14"/>
        <v>0</v>
      </c>
      <c r="E248" s="11">
        <f t="shared" si="15"/>
        <v>0</v>
      </c>
    </row>
    <row r="249" spans="1:5">
      <c r="A249" s="10">
        <v>246</v>
      </c>
      <c r="B249" s="11">
        <f t="shared" si="12"/>
        <v>-1.800663085305132E-8</v>
      </c>
      <c r="C249" s="11">
        <f t="shared" si="13"/>
        <v>0</v>
      </c>
      <c r="D249" s="11">
        <f t="shared" si="14"/>
        <v>0</v>
      </c>
      <c r="E249" s="11">
        <f t="shared" si="15"/>
        <v>0</v>
      </c>
    </row>
    <row r="250" spans="1:5">
      <c r="A250" s="10">
        <v>247</v>
      </c>
      <c r="B250" s="11">
        <f t="shared" si="12"/>
        <v>-1.800663085305132E-8</v>
      </c>
      <c r="C250" s="11">
        <f t="shared" si="13"/>
        <v>0</v>
      </c>
      <c r="D250" s="11">
        <f t="shared" si="14"/>
        <v>0</v>
      </c>
      <c r="E250" s="11">
        <f t="shared" si="15"/>
        <v>0</v>
      </c>
    </row>
    <row r="251" spans="1:5">
      <c r="A251" s="10">
        <v>248</v>
      </c>
      <c r="B251" s="11">
        <f t="shared" si="12"/>
        <v>-1.800663085305132E-8</v>
      </c>
      <c r="C251" s="11">
        <f t="shared" si="13"/>
        <v>0</v>
      </c>
      <c r="D251" s="11">
        <f t="shared" si="14"/>
        <v>0</v>
      </c>
      <c r="E251" s="11">
        <f t="shared" si="15"/>
        <v>0</v>
      </c>
    </row>
    <row r="252" spans="1:5">
      <c r="A252" s="10">
        <v>249</v>
      </c>
      <c r="B252" s="11">
        <f t="shared" si="12"/>
        <v>-1.800663085305132E-8</v>
      </c>
      <c r="C252" s="11">
        <f t="shared" si="13"/>
        <v>0</v>
      </c>
      <c r="D252" s="11">
        <f t="shared" si="14"/>
        <v>0</v>
      </c>
      <c r="E252" s="11">
        <f t="shared" si="15"/>
        <v>0</v>
      </c>
    </row>
    <row r="253" spans="1:5">
      <c r="A253" s="10">
        <v>250</v>
      </c>
      <c r="B253" s="11">
        <f t="shared" si="12"/>
        <v>-1.800663085305132E-8</v>
      </c>
      <c r="C253" s="11">
        <f t="shared" si="13"/>
        <v>0</v>
      </c>
      <c r="D253" s="11">
        <f t="shared" si="14"/>
        <v>0</v>
      </c>
      <c r="E253" s="11">
        <f t="shared" si="15"/>
        <v>0</v>
      </c>
    </row>
    <row r="254" spans="1:5">
      <c r="A254" s="10">
        <v>251</v>
      </c>
      <c r="B254" s="11">
        <f t="shared" si="12"/>
        <v>-1.800663085305132E-8</v>
      </c>
      <c r="C254" s="11">
        <f t="shared" si="13"/>
        <v>0</v>
      </c>
      <c r="D254" s="11">
        <f t="shared" si="14"/>
        <v>0</v>
      </c>
      <c r="E254" s="11">
        <f t="shared" si="15"/>
        <v>0</v>
      </c>
    </row>
    <row r="255" spans="1:5">
      <c r="A255" s="10">
        <v>252</v>
      </c>
      <c r="B255" s="11">
        <f t="shared" si="12"/>
        <v>-1.800663085305132E-8</v>
      </c>
      <c r="C255" s="11">
        <f t="shared" si="13"/>
        <v>0</v>
      </c>
      <c r="D255" s="11">
        <f t="shared" si="14"/>
        <v>0</v>
      </c>
      <c r="E255" s="11">
        <f t="shared" si="15"/>
        <v>0</v>
      </c>
    </row>
    <row r="256" spans="1:5">
      <c r="A256" s="10">
        <v>253</v>
      </c>
      <c r="B256" s="11">
        <f t="shared" si="12"/>
        <v>-1.800663085305132E-8</v>
      </c>
      <c r="C256" s="11">
        <f t="shared" si="13"/>
        <v>0</v>
      </c>
      <c r="D256" s="11">
        <f t="shared" si="14"/>
        <v>0</v>
      </c>
      <c r="E256" s="11">
        <f t="shared" si="15"/>
        <v>0</v>
      </c>
    </row>
    <row r="257" spans="1:5">
      <c r="A257" s="10">
        <v>254</v>
      </c>
      <c r="B257" s="11">
        <f t="shared" si="12"/>
        <v>-1.800663085305132E-8</v>
      </c>
      <c r="C257" s="11">
        <f t="shared" si="13"/>
        <v>0</v>
      </c>
      <c r="D257" s="11">
        <f t="shared" si="14"/>
        <v>0</v>
      </c>
      <c r="E257" s="11">
        <f t="shared" si="15"/>
        <v>0</v>
      </c>
    </row>
    <row r="258" spans="1:5">
      <c r="A258" s="10">
        <v>255</v>
      </c>
      <c r="B258" s="11">
        <f t="shared" si="12"/>
        <v>-1.800663085305132E-8</v>
      </c>
      <c r="C258" s="11">
        <f t="shared" si="13"/>
        <v>0</v>
      </c>
      <c r="D258" s="11">
        <f t="shared" si="14"/>
        <v>0</v>
      </c>
      <c r="E258" s="11">
        <f t="shared" si="15"/>
        <v>0</v>
      </c>
    </row>
    <row r="259" spans="1:5">
      <c r="A259" s="10">
        <v>256</v>
      </c>
      <c r="B259" s="11">
        <f t="shared" si="12"/>
        <v>-1.800663085305132E-8</v>
      </c>
      <c r="C259" s="11">
        <f t="shared" si="13"/>
        <v>0</v>
      </c>
      <c r="D259" s="11">
        <f t="shared" si="14"/>
        <v>0</v>
      </c>
      <c r="E259" s="11">
        <f t="shared" si="15"/>
        <v>0</v>
      </c>
    </row>
    <row r="260" spans="1:5">
      <c r="A260" s="10">
        <v>257</v>
      </c>
      <c r="B260" s="11">
        <f t="shared" si="12"/>
        <v>-1.800663085305132E-8</v>
      </c>
      <c r="C260" s="11">
        <f t="shared" si="13"/>
        <v>0</v>
      </c>
      <c r="D260" s="11">
        <f t="shared" si="14"/>
        <v>0</v>
      </c>
      <c r="E260" s="11">
        <f t="shared" si="15"/>
        <v>0</v>
      </c>
    </row>
    <row r="261" spans="1:5">
      <c r="A261" s="10">
        <v>258</v>
      </c>
      <c r="B261" s="11">
        <f t="shared" ref="B261:B324" si="16">B260-C261</f>
        <v>-1.800663085305132E-8</v>
      </c>
      <c r="C261" s="11">
        <f t="shared" ref="C261:C324" si="17">IF(A261&lt;=$I$8,$I$9-D261,0)</f>
        <v>0</v>
      </c>
      <c r="D261" s="11">
        <f t="shared" ref="D261:D324" si="18">IF(A261&lt;=$I$8,$I$5*B260,0)</f>
        <v>0</v>
      </c>
      <c r="E261" s="11">
        <f t="shared" ref="E261:E324" si="19">IF(A261&lt;=$I$8,C261+D261,0)</f>
        <v>0</v>
      </c>
    </row>
    <row r="262" spans="1:5">
      <c r="A262" s="10">
        <v>259</v>
      </c>
      <c r="B262" s="11">
        <f t="shared" si="16"/>
        <v>-1.800663085305132E-8</v>
      </c>
      <c r="C262" s="11">
        <f t="shared" si="17"/>
        <v>0</v>
      </c>
      <c r="D262" s="11">
        <f t="shared" si="18"/>
        <v>0</v>
      </c>
      <c r="E262" s="11">
        <f t="shared" si="19"/>
        <v>0</v>
      </c>
    </row>
    <row r="263" spans="1:5">
      <c r="A263" s="10">
        <v>260</v>
      </c>
      <c r="B263" s="11">
        <f t="shared" si="16"/>
        <v>-1.800663085305132E-8</v>
      </c>
      <c r="C263" s="11">
        <f t="shared" si="17"/>
        <v>0</v>
      </c>
      <c r="D263" s="11">
        <f t="shared" si="18"/>
        <v>0</v>
      </c>
      <c r="E263" s="11">
        <f t="shared" si="19"/>
        <v>0</v>
      </c>
    </row>
    <row r="264" spans="1:5">
      <c r="A264" s="10">
        <v>261</v>
      </c>
      <c r="B264" s="11">
        <f t="shared" si="16"/>
        <v>-1.800663085305132E-8</v>
      </c>
      <c r="C264" s="11">
        <f t="shared" si="17"/>
        <v>0</v>
      </c>
      <c r="D264" s="11">
        <f t="shared" si="18"/>
        <v>0</v>
      </c>
      <c r="E264" s="11">
        <f t="shared" si="19"/>
        <v>0</v>
      </c>
    </row>
    <row r="265" spans="1:5">
      <c r="A265" s="10">
        <v>262</v>
      </c>
      <c r="B265" s="11">
        <f t="shared" si="16"/>
        <v>-1.800663085305132E-8</v>
      </c>
      <c r="C265" s="11">
        <f t="shared" si="17"/>
        <v>0</v>
      </c>
      <c r="D265" s="11">
        <f t="shared" si="18"/>
        <v>0</v>
      </c>
      <c r="E265" s="11">
        <f t="shared" si="19"/>
        <v>0</v>
      </c>
    </row>
    <row r="266" spans="1:5">
      <c r="A266" s="10">
        <v>263</v>
      </c>
      <c r="B266" s="11">
        <f t="shared" si="16"/>
        <v>-1.800663085305132E-8</v>
      </c>
      <c r="C266" s="11">
        <f t="shared" si="17"/>
        <v>0</v>
      </c>
      <c r="D266" s="11">
        <f t="shared" si="18"/>
        <v>0</v>
      </c>
      <c r="E266" s="11">
        <f t="shared" si="19"/>
        <v>0</v>
      </c>
    </row>
    <row r="267" spans="1:5">
      <c r="A267" s="10">
        <v>264</v>
      </c>
      <c r="B267" s="11">
        <f t="shared" si="16"/>
        <v>-1.800663085305132E-8</v>
      </c>
      <c r="C267" s="11">
        <f t="shared" si="17"/>
        <v>0</v>
      </c>
      <c r="D267" s="11">
        <f t="shared" si="18"/>
        <v>0</v>
      </c>
      <c r="E267" s="11">
        <f t="shared" si="19"/>
        <v>0</v>
      </c>
    </row>
    <row r="268" spans="1:5">
      <c r="A268" s="10">
        <v>265</v>
      </c>
      <c r="B268" s="11">
        <f t="shared" si="16"/>
        <v>-1.800663085305132E-8</v>
      </c>
      <c r="C268" s="11">
        <f t="shared" si="17"/>
        <v>0</v>
      </c>
      <c r="D268" s="11">
        <f t="shared" si="18"/>
        <v>0</v>
      </c>
      <c r="E268" s="11">
        <f t="shared" si="19"/>
        <v>0</v>
      </c>
    </row>
    <row r="269" spans="1:5">
      <c r="A269" s="10">
        <v>266</v>
      </c>
      <c r="B269" s="11">
        <f t="shared" si="16"/>
        <v>-1.800663085305132E-8</v>
      </c>
      <c r="C269" s="11">
        <f t="shared" si="17"/>
        <v>0</v>
      </c>
      <c r="D269" s="11">
        <f t="shared" si="18"/>
        <v>0</v>
      </c>
      <c r="E269" s="11">
        <f t="shared" si="19"/>
        <v>0</v>
      </c>
    </row>
    <row r="270" spans="1:5">
      <c r="A270" s="10">
        <v>267</v>
      </c>
      <c r="B270" s="11">
        <f t="shared" si="16"/>
        <v>-1.800663085305132E-8</v>
      </c>
      <c r="C270" s="11">
        <f t="shared" si="17"/>
        <v>0</v>
      </c>
      <c r="D270" s="11">
        <f t="shared" si="18"/>
        <v>0</v>
      </c>
      <c r="E270" s="11">
        <f t="shared" si="19"/>
        <v>0</v>
      </c>
    </row>
    <row r="271" spans="1:5">
      <c r="A271" s="10">
        <v>268</v>
      </c>
      <c r="B271" s="11">
        <f t="shared" si="16"/>
        <v>-1.800663085305132E-8</v>
      </c>
      <c r="C271" s="11">
        <f t="shared" si="17"/>
        <v>0</v>
      </c>
      <c r="D271" s="11">
        <f t="shared" si="18"/>
        <v>0</v>
      </c>
      <c r="E271" s="11">
        <f t="shared" si="19"/>
        <v>0</v>
      </c>
    </row>
    <row r="272" spans="1:5">
      <c r="A272" s="10">
        <v>269</v>
      </c>
      <c r="B272" s="11">
        <f t="shared" si="16"/>
        <v>-1.800663085305132E-8</v>
      </c>
      <c r="C272" s="11">
        <f t="shared" si="17"/>
        <v>0</v>
      </c>
      <c r="D272" s="11">
        <f t="shared" si="18"/>
        <v>0</v>
      </c>
      <c r="E272" s="11">
        <f t="shared" si="19"/>
        <v>0</v>
      </c>
    </row>
    <row r="273" spans="1:5">
      <c r="A273" s="10">
        <v>270</v>
      </c>
      <c r="B273" s="11">
        <f t="shared" si="16"/>
        <v>-1.800663085305132E-8</v>
      </c>
      <c r="C273" s="11">
        <f t="shared" si="17"/>
        <v>0</v>
      </c>
      <c r="D273" s="11">
        <f t="shared" si="18"/>
        <v>0</v>
      </c>
      <c r="E273" s="11">
        <f t="shared" si="19"/>
        <v>0</v>
      </c>
    </row>
    <row r="274" spans="1:5">
      <c r="A274" s="10">
        <v>271</v>
      </c>
      <c r="B274" s="11">
        <f t="shared" si="16"/>
        <v>-1.800663085305132E-8</v>
      </c>
      <c r="C274" s="11">
        <f t="shared" si="17"/>
        <v>0</v>
      </c>
      <c r="D274" s="11">
        <f t="shared" si="18"/>
        <v>0</v>
      </c>
      <c r="E274" s="11">
        <f t="shared" si="19"/>
        <v>0</v>
      </c>
    </row>
    <row r="275" spans="1:5">
      <c r="A275" s="10">
        <v>272</v>
      </c>
      <c r="B275" s="11">
        <f t="shared" si="16"/>
        <v>-1.800663085305132E-8</v>
      </c>
      <c r="C275" s="11">
        <f t="shared" si="17"/>
        <v>0</v>
      </c>
      <c r="D275" s="11">
        <f t="shared" si="18"/>
        <v>0</v>
      </c>
      <c r="E275" s="11">
        <f t="shared" si="19"/>
        <v>0</v>
      </c>
    </row>
    <row r="276" spans="1:5">
      <c r="A276" s="10">
        <v>273</v>
      </c>
      <c r="B276" s="11">
        <f t="shared" si="16"/>
        <v>-1.800663085305132E-8</v>
      </c>
      <c r="C276" s="11">
        <f t="shared" si="17"/>
        <v>0</v>
      </c>
      <c r="D276" s="11">
        <f t="shared" si="18"/>
        <v>0</v>
      </c>
      <c r="E276" s="11">
        <f t="shared" si="19"/>
        <v>0</v>
      </c>
    </row>
    <row r="277" spans="1:5">
      <c r="A277" s="10">
        <v>274</v>
      </c>
      <c r="B277" s="11">
        <f t="shared" si="16"/>
        <v>-1.800663085305132E-8</v>
      </c>
      <c r="C277" s="11">
        <f t="shared" si="17"/>
        <v>0</v>
      </c>
      <c r="D277" s="11">
        <f t="shared" si="18"/>
        <v>0</v>
      </c>
      <c r="E277" s="11">
        <f t="shared" si="19"/>
        <v>0</v>
      </c>
    </row>
    <row r="278" spans="1:5">
      <c r="A278" s="10">
        <v>275</v>
      </c>
      <c r="B278" s="11">
        <f t="shared" si="16"/>
        <v>-1.800663085305132E-8</v>
      </c>
      <c r="C278" s="11">
        <f t="shared" si="17"/>
        <v>0</v>
      </c>
      <c r="D278" s="11">
        <f t="shared" si="18"/>
        <v>0</v>
      </c>
      <c r="E278" s="11">
        <f t="shared" si="19"/>
        <v>0</v>
      </c>
    </row>
    <row r="279" spans="1:5">
      <c r="A279" s="10">
        <v>276</v>
      </c>
      <c r="B279" s="11">
        <f t="shared" si="16"/>
        <v>-1.800663085305132E-8</v>
      </c>
      <c r="C279" s="11">
        <f t="shared" si="17"/>
        <v>0</v>
      </c>
      <c r="D279" s="11">
        <f t="shared" si="18"/>
        <v>0</v>
      </c>
      <c r="E279" s="11">
        <f t="shared" si="19"/>
        <v>0</v>
      </c>
    </row>
    <row r="280" spans="1:5">
      <c r="A280" s="10">
        <v>277</v>
      </c>
      <c r="B280" s="11">
        <f t="shared" si="16"/>
        <v>-1.800663085305132E-8</v>
      </c>
      <c r="C280" s="11">
        <f t="shared" si="17"/>
        <v>0</v>
      </c>
      <c r="D280" s="11">
        <f t="shared" si="18"/>
        <v>0</v>
      </c>
      <c r="E280" s="11">
        <f t="shared" si="19"/>
        <v>0</v>
      </c>
    </row>
    <row r="281" spans="1:5">
      <c r="A281" s="10">
        <v>278</v>
      </c>
      <c r="B281" s="11">
        <f t="shared" si="16"/>
        <v>-1.800663085305132E-8</v>
      </c>
      <c r="C281" s="11">
        <f t="shared" si="17"/>
        <v>0</v>
      </c>
      <c r="D281" s="11">
        <f t="shared" si="18"/>
        <v>0</v>
      </c>
      <c r="E281" s="11">
        <f t="shared" si="19"/>
        <v>0</v>
      </c>
    </row>
    <row r="282" spans="1:5">
      <c r="A282" s="10">
        <v>279</v>
      </c>
      <c r="B282" s="11">
        <f t="shared" si="16"/>
        <v>-1.800663085305132E-8</v>
      </c>
      <c r="C282" s="11">
        <f t="shared" si="17"/>
        <v>0</v>
      </c>
      <c r="D282" s="11">
        <f t="shared" si="18"/>
        <v>0</v>
      </c>
      <c r="E282" s="11">
        <f t="shared" si="19"/>
        <v>0</v>
      </c>
    </row>
    <row r="283" spans="1:5">
      <c r="A283" s="10">
        <v>280</v>
      </c>
      <c r="B283" s="11">
        <f t="shared" si="16"/>
        <v>-1.800663085305132E-8</v>
      </c>
      <c r="C283" s="11">
        <f t="shared" si="17"/>
        <v>0</v>
      </c>
      <c r="D283" s="11">
        <f t="shared" si="18"/>
        <v>0</v>
      </c>
      <c r="E283" s="11">
        <f t="shared" si="19"/>
        <v>0</v>
      </c>
    </row>
    <row r="284" spans="1:5">
      <c r="A284" s="10">
        <v>281</v>
      </c>
      <c r="B284" s="11">
        <f t="shared" si="16"/>
        <v>-1.800663085305132E-8</v>
      </c>
      <c r="C284" s="11">
        <f t="shared" si="17"/>
        <v>0</v>
      </c>
      <c r="D284" s="11">
        <f t="shared" si="18"/>
        <v>0</v>
      </c>
      <c r="E284" s="11">
        <f t="shared" si="19"/>
        <v>0</v>
      </c>
    </row>
    <row r="285" spans="1:5">
      <c r="A285" s="10">
        <v>282</v>
      </c>
      <c r="B285" s="11">
        <f t="shared" si="16"/>
        <v>-1.800663085305132E-8</v>
      </c>
      <c r="C285" s="11">
        <f t="shared" si="17"/>
        <v>0</v>
      </c>
      <c r="D285" s="11">
        <f t="shared" si="18"/>
        <v>0</v>
      </c>
      <c r="E285" s="11">
        <f t="shared" si="19"/>
        <v>0</v>
      </c>
    </row>
    <row r="286" spans="1:5">
      <c r="A286" s="10">
        <v>283</v>
      </c>
      <c r="B286" s="11">
        <f t="shared" si="16"/>
        <v>-1.800663085305132E-8</v>
      </c>
      <c r="C286" s="11">
        <f t="shared" si="17"/>
        <v>0</v>
      </c>
      <c r="D286" s="11">
        <f t="shared" si="18"/>
        <v>0</v>
      </c>
      <c r="E286" s="11">
        <f t="shared" si="19"/>
        <v>0</v>
      </c>
    </row>
    <row r="287" spans="1:5">
      <c r="A287" s="10">
        <v>284</v>
      </c>
      <c r="B287" s="11">
        <f t="shared" si="16"/>
        <v>-1.800663085305132E-8</v>
      </c>
      <c r="C287" s="11">
        <f t="shared" si="17"/>
        <v>0</v>
      </c>
      <c r="D287" s="11">
        <f t="shared" si="18"/>
        <v>0</v>
      </c>
      <c r="E287" s="11">
        <f t="shared" si="19"/>
        <v>0</v>
      </c>
    </row>
    <row r="288" spans="1:5">
      <c r="A288" s="10">
        <v>285</v>
      </c>
      <c r="B288" s="11">
        <f t="shared" si="16"/>
        <v>-1.800663085305132E-8</v>
      </c>
      <c r="C288" s="11">
        <f t="shared" si="17"/>
        <v>0</v>
      </c>
      <c r="D288" s="11">
        <f t="shared" si="18"/>
        <v>0</v>
      </c>
      <c r="E288" s="11">
        <f t="shared" si="19"/>
        <v>0</v>
      </c>
    </row>
    <row r="289" spans="1:6">
      <c r="A289" s="10">
        <v>286</v>
      </c>
      <c r="B289" s="11">
        <f t="shared" si="16"/>
        <v>-1.800663085305132E-8</v>
      </c>
      <c r="C289" s="11">
        <f t="shared" si="17"/>
        <v>0</v>
      </c>
      <c r="D289" s="11">
        <f t="shared" si="18"/>
        <v>0</v>
      </c>
      <c r="E289" s="11">
        <f t="shared" si="19"/>
        <v>0</v>
      </c>
    </row>
    <row r="290" spans="1:6">
      <c r="A290" s="10">
        <v>287</v>
      </c>
      <c r="B290" s="11">
        <f t="shared" si="16"/>
        <v>-1.800663085305132E-8</v>
      </c>
      <c r="C290" s="11">
        <f t="shared" si="17"/>
        <v>0</v>
      </c>
      <c r="D290" s="11">
        <f t="shared" si="18"/>
        <v>0</v>
      </c>
      <c r="E290" s="11">
        <f t="shared" si="19"/>
        <v>0</v>
      </c>
    </row>
    <row r="291" spans="1:6">
      <c r="A291" s="10">
        <v>288</v>
      </c>
      <c r="B291" s="11">
        <f t="shared" si="16"/>
        <v>-1.800663085305132E-8</v>
      </c>
      <c r="C291" s="11">
        <f t="shared" si="17"/>
        <v>0</v>
      </c>
      <c r="D291" s="11">
        <f t="shared" si="18"/>
        <v>0</v>
      </c>
      <c r="E291" s="11">
        <f t="shared" si="19"/>
        <v>0</v>
      </c>
    </row>
    <row r="292" spans="1:6">
      <c r="A292" s="10">
        <v>289</v>
      </c>
      <c r="B292" s="11">
        <f t="shared" si="16"/>
        <v>-1.800663085305132E-8</v>
      </c>
      <c r="C292" s="11">
        <f t="shared" si="17"/>
        <v>0</v>
      </c>
      <c r="D292" s="11">
        <f t="shared" si="18"/>
        <v>0</v>
      </c>
      <c r="E292" s="11">
        <f t="shared" si="19"/>
        <v>0</v>
      </c>
    </row>
    <row r="293" spans="1:6">
      <c r="A293" s="10">
        <v>290</v>
      </c>
      <c r="B293" s="11">
        <f t="shared" si="16"/>
        <v>-1.800663085305132E-8</v>
      </c>
      <c r="C293" s="11">
        <f t="shared" si="17"/>
        <v>0</v>
      </c>
      <c r="D293" s="11">
        <f t="shared" si="18"/>
        <v>0</v>
      </c>
      <c r="E293" s="11">
        <f t="shared" si="19"/>
        <v>0</v>
      </c>
    </row>
    <row r="294" spans="1:6">
      <c r="A294" s="10">
        <v>291</v>
      </c>
      <c r="B294" s="11">
        <f t="shared" si="16"/>
        <v>-1.800663085305132E-8</v>
      </c>
      <c r="C294" s="11">
        <f t="shared" si="17"/>
        <v>0</v>
      </c>
      <c r="D294" s="11">
        <f t="shared" si="18"/>
        <v>0</v>
      </c>
      <c r="E294" s="11">
        <f t="shared" si="19"/>
        <v>0</v>
      </c>
    </row>
    <row r="295" spans="1:6">
      <c r="A295" s="10">
        <v>292</v>
      </c>
      <c r="B295" s="11">
        <f t="shared" si="16"/>
        <v>-1.800663085305132E-8</v>
      </c>
      <c r="C295" s="11">
        <f t="shared" si="17"/>
        <v>0</v>
      </c>
      <c r="D295" s="11">
        <f t="shared" si="18"/>
        <v>0</v>
      </c>
      <c r="E295" s="11">
        <f t="shared" si="19"/>
        <v>0</v>
      </c>
    </row>
    <row r="296" spans="1:6">
      <c r="A296" s="10">
        <v>293</v>
      </c>
      <c r="B296" s="11">
        <f t="shared" si="16"/>
        <v>-1.800663085305132E-8</v>
      </c>
      <c r="C296" s="11">
        <f t="shared" si="17"/>
        <v>0</v>
      </c>
      <c r="D296" s="11">
        <f t="shared" si="18"/>
        <v>0</v>
      </c>
      <c r="E296" s="11">
        <f t="shared" si="19"/>
        <v>0</v>
      </c>
    </row>
    <row r="297" spans="1:6">
      <c r="A297" s="10">
        <v>294</v>
      </c>
      <c r="B297" s="11">
        <f t="shared" si="16"/>
        <v>-1.800663085305132E-8</v>
      </c>
      <c r="C297" s="11">
        <f t="shared" si="17"/>
        <v>0</v>
      </c>
      <c r="D297" s="11">
        <f t="shared" si="18"/>
        <v>0</v>
      </c>
      <c r="E297" s="11">
        <f t="shared" si="19"/>
        <v>0</v>
      </c>
    </row>
    <row r="298" spans="1:6">
      <c r="A298" s="10">
        <v>295</v>
      </c>
      <c r="B298" s="11">
        <f t="shared" si="16"/>
        <v>-1.800663085305132E-8</v>
      </c>
      <c r="C298" s="11">
        <f t="shared" si="17"/>
        <v>0</v>
      </c>
      <c r="D298" s="11">
        <f t="shared" si="18"/>
        <v>0</v>
      </c>
      <c r="E298" s="11">
        <f t="shared" si="19"/>
        <v>0</v>
      </c>
    </row>
    <row r="299" spans="1:6">
      <c r="A299" s="10">
        <v>296</v>
      </c>
      <c r="B299" s="11">
        <f t="shared" si="16"/>
        <v>-1.800663085305132E-8</v>
      </c>
      <c r="C299" s="11">
        <f t="shared" si="17"/>
        <v>0</v>
      </c>
      <c r="D299" s="11">
        <f t="shared" si="18"/>
        <v>0</v>
      </c>
      <c r="E299" s="11">
        <f t="shared" si="19"/>
        <v>0</v>
      </c>
    </row>
    <row r="300" spans="1:6">
      <c r="A300" s="10">
        <v>297</v>
      </c>
      <c r="B300" s="11">
        <f t="shared" si="16"/>
        <v>-1.800663085305132E-8</v>
      </c>
      <c r="C300" s="11">
        <f t="shared" si="17"/>
        <v>0</v>
      </c>
      <c r="D300" s="11">
        <f t="shared" si="18"/>
        <v>0</v>
      </c>
      <c r="E300" s="11">
        <f t="shared" si="19"/>
        <v>0</v>
      </c>
    </row>
    <row r="301" spans="1:6">
      <c r="A301" s="10">
        <v>298</v>
      </c>
      <c r="B301" s="11">
        <f t="shared" si="16"/>
        <v>-1.800663085305132E-8</v>
      </c>
      <c r="C301" s="11">
        <f t="shared" si="17"/>
        <v>0</v>
      </c>
      <c r="D301" s="11">
        <f t="shared" si="18"/>
        <v>0</v>
      </c>
      <c r="E301" s="11">
        <f t="shared" si="19"/>
        <v>0</v>
      </c>
    </row>
    <row r="302" spans="1:6">
      <c r="A302" s="10">
        <v>299</v>
      </c>
      <c r="B302" s="11">
        <f t="shared" si="16"/>
        <v>-1.800663085305132E-8</v>
      </c>
      <c r="C302" s="11">
        <f t="shared" si="17"/>
        <v>0</v>
      </c>
      <c r="D302" s="11">
        <f t="shared" si="18"/>
        <v>0</v>
      </c>
      <c r="E302" s="11">
        <f t="shared" si="19"/>
        <v>0</v>
      </c>
    </row>
    <row r="303" spans="1:6">
      <c r="A303" s="10">
        <v>300</v>
      </c>
      <c r="B303" s="11">
        <f t="shared" si="16"/>
        <v>-1.800663085305132E-8</v>
      </c>
      <c r="C303" s="11">
        <f t="shared" si="17"/>
        <v>0</v>
      </c>
      <c r="D303" s="11">
        <f t="shared" si="18"/>
        <v>0</v>
      </c>
      <c r="E303" s="11">
        <f t="shared" si="19"/>
        <v>0</v>
      </c>
      <c r="F303" s="10" t="s">
        <v>28</v>
      </c>
    </row>
    <row r="304" spans="1:6">
      <c r="A304" s="10">
        <v>301</v>
      </c>
      <c r="B304" s="11">
        <f t="shared" si="16"/>
        <v>-1.800663085305132E-8</v>
      </c>
      <c r="C304" s="11">
        <f t="shared" si="17"/>
        <v>0</v>
      </c>
      <c r="D304" s="11">
        <f t="shared" si="18"/>
        <v>0</v>
      </c>
      <c r="E304" s="11">
        <f t="shared" si="19"/>
        <v>0</v>
      </c>
    </row>
    <row r="305" spans="1:5">
      <c r="A305" s="10">
        <v>302</v>
      </c>
      <c r="B305" s="11">
        <f t="shared" si="16"/>
        <v>-1.800663085305132E-8</v>
      </c>
      <c r="C305" s="11">
        <f t="shared" si="17"/>
        <v>0</v>
      </c>
      <c r="D305" s="11">
        <f t="shared" si="18"/>
        <v>0</v>
      </c>
      <c r="E305" s="11">
        <f t="shared" si="19"/>
        <v>0</v>
      </c>
    </row>
    <row r="306" spans="1:5">
      <c r="A306" s="10">
        <v>303</v>
      </c>
      <c r="B306" s="11">
        <f t="shared" si="16"/>
        <v>-1.800663085305132E-8</v>
      </c>
      <c r="C306" s="11">
        <f t="shared" si="17"/>
        <v>0</v>
      </c>
      <c r="D306" s="11">
        <f t="shared" si="18"/>
        <v>0</v>
      </c>
      <c r="E306" s="11">
        <f t="shared" si="19"/>
        <v>0</v>
      </c>
    </row>
    <row r="307" spans="1:5">
      <c r="A307" s="10">
        <v>304</v>
      </c>
      <c r="B307" s="11">
        <f t="shared" si="16"/>
        <v>-1.800663085305132E-8</v>
      </c>
      <c r="C307" s="11">
        <f t="shared" si="17"/>
        <v>0</v>
      </c>
      <c r="D307" s="11">
        <f t="shared" si="18"/>
        <v>0</v>
      </c>
      <c r="E307" s="11">
        <f t="shared" si="19"/>
        <v>0</v>
      </c>
    </row>
    <row r="308" spans="1:5">
      <c r="A308" s="10">
        <v>305</v>
      </c>
      <c r="B308" s="11">
        <f t="shared" si="16"/>
        <v>-1.800663085305132E-8</v>
      </c>
      <c r="C308" s="11">
        <f t="shared" si="17"/>
        <v>0</v>
      </c>
      <c r="D308" s="11">
        <f t="shared" si="18"/>
        <v>0</v>
      </c>
      <c r="E308" s="11">
        <f t="shared" si="19"/>
        <v>0</v>
      </c>
    </row>
    <row r="309" spans="1:5">
      <c r="A309" s="10">
        <v>306</v>
      </c>
      <c r="B309" s="11">
        <f t="shared" si="16"/>
        <v>-1.800663085305132E-8</v>
      </c>
      <c r="C309" s="11">
        <f t="shared" si="17"/>
        <v>0</v>
      </c>
      <c r="D309" s="11">
        <f t="shared" si="18"/>
        <v>0</v>
      </c>
      <c r="E309" s="11">
        <f t="shared" si="19"/>
        <v>0</v>
      </c>
    </row>
    <row r="310" spans="1:5">
      <c r="A310" s="10">
        <v>307</v>
      </c>
      <c r="B310" s="11">
        <f t="shared" si="16"/>
        <v>-1.800663085305132E-8</v>
      </c>
      <c r="C310" s="11">
        <f t="shared" si="17"/>
        <v>0</v>
      </c>
      <c r="D310" s="11">
        <f t="shared" si="18"/>
        <v>0</v>
      </c>
      <c r="E310" s="11">
        <f t="shared" si="19"/>
        <v>0</v>
      </c>
    </row>
    <row r="311" spans="1:5">
      <c r="A311" s="10">
        <v>308</v>
      </c>
      <c r="B311" s="11">
        <f t="shared" si="16"/>
        <v>-1.800663085305132E-8</v>
      </c>
      <c r="C311" s="11">
        <f t="shared" si="17"/>
        <v>0</v>
      </c>
      <c r="D311" s="11">
        <f t="shared" si="18"/>
        <v>0</v>
      </c>
      <c r="E311" s="11">
        <f t="shared" si="19"/>
        <v>0</v>
      </c>
    </row>
    <row r="312" spans="1:5">
      <c r="A312" s="10">
        <v>309</v>
      </c>
      <c r="B312" s="11">
        <f t="shared" si="16"/>
        <v>-1.800663085305132E-8</v>
      </c>
      <c r="C312" s="11">
        <f t="shared" si="17"/>
        <v>0</v>
      </c>
      <c r="D312" s="11">
        <f t="shared" si="18"/>
        <v>0</v>
      </c>
      <c r="E312" s="11">
        <f t="shared" si="19"/>
        <v>0</v>
      </c>
    </row>
    <row r="313" spans="1:5">
      <c r="A313" s="10">
        <v>310</v>
      </c>
      <c r="B313" s="11">
        <f t="shared" si="16"/>
        <v>-1.800663085305132E-8</v>
      </c>
      <c r="C313" s="11">
        <f t="shared" si="17"/>
        <v>0</v>
      </c>
      <c r="D313" s="11">
        <f t="shared" si="18"/>
        <v>0</v>
      </c>
      <c r="E313" s="11">
        <f t="shared" si="19"/>
        <v>0</v>
      </c>
    </row>
    <row r="314" spans="1:5">
      <c r="A314" s="10">
        <v>311</v>
      </c>
      <c r="B314" s="11">
        <f t="shared" si="16"/>
        <v>-1.800663085305132E-8</v>
      </c>
      <c r="C314" s="11">
        <f t="shared" si="17"/>
        <v>0</v>
      </c>
      <c r="D314" s="11">
        <f t="shared" si="18"/>
        <v>0</v>
      </c>
      <c r="E314" s="11">
        <f t="shared" si="19"/>
        <v>0</v>
      </c>
    </row>
    <row r="315" spans="1:5">
      <c r="A315" s="10">
        <v>312</v>
      </c>
      <c r="B315" s="11">
        <f t="shared" si="16"/>
        <v>-1.800663085305132E-8</v>
      </c>
      <c r="C315" s="11">
        <f t="shared" si="17"/>
        <v>0</v>
      </c>
      <c r="D315" s="11">
        <f t="shared" si="18"/>
        <v>0</v>
      </c>
      <c r="E315" s="11">
        <f t="shared" si="19"/>
        <v>0</v>
      </c>
    </row>
    <row r="316" spans="1:5">
      <c r="A316" s="10">
        <v>313</v>
      </c>
      <c r="B316" s="11">
        <f t="shared" si="16"/>
        <v>-1.800663085305132E-8</v>
      </c>
      <c r="C316" s="11">
        <f t="shared" si="17"/>
        <v>0</v>
      </c>
      <c r="D316" s="11">
        <f t="shared" si="18"/>
        <v>0</v>
      </c>
      <c r="E316" s="11">
        <f t="shared" si="19"/>
        <v>0</v>
      </c>
    </row>
    <row r="317" spans="1:5">
      <c r="A317" s="10">
        <v>314</v>
      </c>
      <c r="B317" s="11">
        <f t="shared" si="16"/>
        <v>-1.800663085305132E-8</v>
      </c>
      <c r="C317" s="11">
        <f t="shared" si="17"/>
        <v>0</v>
      </c>
      <c r="D317" s="11">
        <f t="shared" si="18"/>
        <v>0</v>
      </c>
      <c r="E317" s="11">
        <f t="shared" si="19"/>
        <v>0</v>
      </c>
    </row>
    <row r="318" spans="1:5">
      <c r="A318" s="10">
        <v>315</v>
      </c>
      <c r="B318" s="11">
        <f t="shared" si="16"/>
        <v>-1.800663085305132E-8</v>
      </c>
      <c r="C318" s="11">
        <f t="shared" si="17"/>
        <v>0</v>
      </c>
      <c r="D318" s="11">
        <f t="shared" si="18"/>
        <v>0</v>
      </c>
      <c r="E318" s="11">
        <f t="shared" si="19"/>
        <v>0</v>
      </c>
    </row>
    <row r="319" spans="1:5">
      <c r="A319" s="10">
        <v>316</v>
      </c>
      <c r="B319" s="11">
        <f t="shared" si="16"/>
        <v>-1.800663085305132E-8</v>
      </c>
      <c r="C319" s="11">
        <f t="shared" si="17"/>
        <v>0</v>
      </c>
      <c r="D319" s="11">
        <f t="shared" si="18"/>
        <v>0</v>
      </c>
      <c r="E319" s="11">
        <f t="shared" si="19"/>
        <v>0</v>
      </c>
    </row>
    <row r="320" spans="1:5">
      <c r="A320" s="10">
        <v>317</v>
      </c>
      <c r="B320" s="11">
        <f t="shared" si="16"/>
        <v>-1.800663085305132E-8</v>
      </c>
      <c r="C320" s="11">
        <f t="shared" si="17"/>
        <v>0</v>
      </c>
      <c r="D320" s="11">
        <f t="shared" si="18"/>
        <v>0</v>
      </c>
      <c r="E320" s="11">
        <f t="shared" si="19"/>
        <v>0</v>
      </c>
    </row>
    <row r="321" spans="1:5">
      <c r="A321" s="10">
        <v>318</v>
      </c>
      <c r="B321" s="11">
        <f t="shared" si="16"/>
        <v>-1.800663085305132E-8</v>
      </c>
      <c r="C321" s="11">
        <f t="shared" si="17"/>
        <v>0</v>
      </c>
      <c r="D321" s="11">
        <f t="shared" si="18"/>
        <v>0</v>
      </c>
      <c r="E321" s="11">
        <f t="shared" si="19"/>
        <v>0</v>
      </c>
    </row>
    <row r="322" spans="1:5">
      <c r="A322" s="10">
        <v>319</v>
      </c>
      <c r="B322" s="11">
        <f t="shared" si="16"/>
        <v>-1.800663085305132E-8</v>
      </c>
      <c r="C322" s="11">
        <f t="shared" si="17"/>
        <v>0</v>
      </c>
      <c r="D322" s="11">
        <f t="shared" si="18"/>
        <v>0</v>
      </c>
      <c r="E322" s="11">
        <f t="shared" si="19"/>
        <v>0</v>
      </c>
    </row>
    <row r="323" spans="1:5">
      <c r="A323" s="10">
        <v>320</v>
      </c>
      <c r="B323" s="11">
        <f t="shared" si="16"/>
        <v>-1.800663085305132E-8</v>
      </c>
      <c r="C323" s="11">
        <f t="shared" si="17"/>
        <v>0</v>
      </c>
      <c r="D323" s="11">
        <f t="shared" si="18"/>
        <v>0</v>
      </c>
      <c r="E323" s="11">
        <f t="shared" si="19"/>
        <v>0</v>
      </c>
    </row>
    <row r="324" spans="1:5">
      <c r="A324" s="10">
        <v>321</v>
      </c>
      <c r="B324" s="11">
        <f t="shared" si="16"/>
        <v>-1.800663085305132E-8</v>
      </c>
      <c r="C324" s="11">
        <f t="shared" si="17"/>
        <v>0</v>
      </c>
      <c r="D324" s="11">
        <f t="shared" si="18"/>
        <v>0</v>
      </c>
      <c r="E324" s="11">
        <f t="shared" si="19"/>
        <v>0</v>
      </c>
    </row>
    <row r="325" spans="1:5">
      <c r="A325" s="10">
        <v>322</v>
      </c>
      <c r="B325" s="11">
        <f t="shared" ref="B325:B339" si="20">B324-C325</f>
        <v>-1.800663085305132E-8</v>
      </c>
      <c r="C325" s="11">
        <f t="shared" ref="C325:C339" si="21">IF(A325&lt;=$I$8,$I$9-D325,0)</f>
        <v>0</v>
      </c>
      <c r="D325" s="11">
        <f t="shared" ref="D325:D339" si="22">IF(A325&lt;=$I$8,$I$5*B324,0)</f>
        <v>0</v>
      </c>
      <c r="E325" s="11">
        <f t="shared" ref="E325:E339" si="23">IF(A325&lt;=$I$8,C325+D325,0)</f>
        <v>0</v>
      </c>
    </row>
    <row r="326" spans="1:5">
      <c r="A326" s="10">
        <v>323</v>
      </c>
      <c r="B326" s="11">
        <f t="shared" si="20"/>
        <v>-1.800663085305132E-8</v>
      </c>
      <c r="C326" s="11">
        <f t="shared" si="21"/>
        <v>0</v>
      </c>
      <c r="D326" s="11">
        <f t="shared" si="22"/>
        <v>0</v>
      </c>
      <c r="E326" s="11">
        <f t="shared" si="23"/>
        <v>0</v>
      </c>
    </row>
    <row r="327" spans="1:5">
      <c r="A327" s="10">
        <v>324</v>
      </c>
      <c r="B327" s="11">
        <f t="shared" si="20"/>
        <v>-1.800663085305132E-8</v>
      </c>
      <c r="C327" s="11">
        <f t="shared" si="21"/>
        <v>0</v>
      </c>
      <c r="D327" s="11">
        <f t="shared" si="22"/>
        <v>0</v>
      </c>
      <c r="E327" s="11">
        <f t="shared" si="23"/>
        <v>0</v>
      </c>
    </row>
    <row r="328" spans="1:5">
      <c r="A328" s="10">
        <v>325</v>
      </c>
      <c r="B328" s="11">
        <f t="shared" si="20"/>
        <v>-1.800663085305132E-8</v>
      </c>
      <c r="C328" s="11">
        <f t="shared" si="21"/>
        <v>0</v>
      </c>
      <c r="D328" s="11">
        <f t="shared" si="22"/>
        <v>0</v>
      </c>
      <c r="E328" s="11">
        <f t="shared" si="23"/>
        <v>0</v>
      </c>
    </row>
    <row r="329" spans="1:5">
      <c r="A329" s="10">
        <v>326</v>
      </c>
      <c r="B329" s="11">
        <f t="shared" si="20"/>
        <v>-1.800663085305132E-8</v>
      </c>
      <c r="C329" s="11">
        <f t="shared" si="21"/>
        <v>0</v>
      </c>
      <c r="D329" s="11">
        <f t="shared" si="22"/>
        <v>0</v>
      </c>
      <c r="E329" s="11">
        <f t="shared" si="23"/>
        <v>0</v>
      </c>
    </row>
    <row r="330" spans="1:5">
      <c r="A330" s="10">
        <v>327</v>
      </c>
      <c r="B330" s="11">
        <f t="shared" si="20"/>
        <v>-1.800663085305132E-8</v>
      </c>
      <c r="C330" s="11">
        <f t="shared" si="21"/>
        <v>0</v>
      </c>
      <c r="D330" s="11">
        <f t="shared" si="22"/>
        <v>0</v>
      </c>
      <c r="E330" s="11">
        <f t="shared" si="23"/>
        <v>0</v>
      </c>
    </row>
    <row r="331" spans="1:5">
      <c r="A331" s="10">
        <v>328</v>
      </c>
      <c r="B331" s="11">
        <f t="shared" si="20"/>
        <v>-1.800663085305132E-8</v>
      </c>
      <c r="C331" s="11">
        <f t="shared" si="21"/>
        <v>0</v>
      </c>
      <c r="D331" s="11">
        <f t="shared" si="22"/>
        <v>0</v>
      </c>
      <c r="E331" s="11">
        <f t="shared" si="23"/>
        <v>0</v>
      </c>
    </row>
    <row r="332" spans="1:5">
      <c r="A332" s="10">
        <v>329</v>
      </c>
      <c r="B332" s="11">
        <f t="shared" si="20"/>
        <v>-1.800663085305132E-8</v>
      </c>
      <c r="C332" s="11">
        <f t="shared" si="21"/>
        <v>0</v>
      </c>
      <c r="D332" s="11">
        <f t="shared" si="22"/>
        <v>0</v>
      </c>
      <c r="E332" s="11">
        <f t="shared" si="23"/>
        <v>0</v>
      </c>
    </row>
    <row r="333" spans="1:5">
      <c r="A333" s="10">
        <v>330</v>
      </c>
      <c r="B333" s="11">
        <f t="shared" si="20"/>
        <v>-1.800663085305132E-8</v>
      </c>
      <c r="C333" s="11">
        <f t="shared" si="21"/>
        <v>0</v>
      </c>
      <c r="D333" s="11">
        <f t="shared" si="22"/>
        <v>0</v>
      </c>
      <c r="E333" s="11">
        <f t="shared" si="23"/>
        <v>0</v>
      </c>
    </row>
    <row r="334" spans="1:5">
      <c r="A334" s="10">
        <v>331</v>
      </c>
      <c r="B334" s="11">
        <f t="shared" si="20"/>
        <v>-1.800663085305132E-8</v>
      </c>
      <c r="C334" s="11">
        <f t="shared" si="21"/>
        <v>0</v>
      </c>
      <c r="D334" s="11">
        <f t="shared" si="22"/>
        <v>0</v>
      </c>
      <c r="E334" s="11">
        <f t="shared" si="23"/>
        <v>0</v>
      </c>
    </row>
    <row r="335" spans="1:5">
      <c r="A335" s="10">
        <v>332</v>
      </c>
      <c r="B335" s="11">
        <f t="shared" si="20"/>
        <v>-1.800663085305132E-8</v>
      </c>
      <c r="C335" s="11">
        <f t="shared" si="21"/>
        <v>0</v>
      </c>
      <c r="D335" s="11">
        <f t="shared" si="22"/>
        <v>0</v>
      </c>
      <c r="E335" s="11">
        <f t="shared" si="23"/>
        <v>0</v>
      </c>
    </row>
    <row r="336" spans="1:5">
      <c r="A336" s="10">
        <v>333</v>
      </c>
      <c r="B336" s="11">
        <f t="shared" si="20"/>
        <v>-1.800663085305132E-8</v>
      </c>
      <c r="C336" s="11">
        <f t="shared" si="21"/>
        <v>0</v>
      </c>
      <c r="D336" s="11">
        <f t="shared" si="22"/>
        <v>0</v>
      </c>
      <c r="E336" s="11">
        <f t="shared" si="23"/>
        <v>0</v>
      </c>
    </row>
    <row r="337" spans="1:5">
      <c r="A337" s="10">
        <v>334</v>
      </c>
      <c r="B337" s="11">
        <f t="shared" si="20"/>
        <v>-1.800663085305132E-8</v>
      </c>
      <c r="C337" s="11">
        <f t="shared" si="21"/>
        <v>0</v>
      </c>
      <c r="D337" s="11">
        <f t="shared" si="22"/>
        <v>0</v>
      </c>
      <c r="E337" s="11">
        <f t="shared" si="23"/>
        <v>0</v>
      </c>
    </row>
    <row r="338" spans="1:5">
      <c r="A338" s="10">
        <v>335</v>
      </c>
      <c r="B338" s="11">
        <f t="shared" si="20"/>
        <v>-1.800663085305132E-8</v>
      </c>
      <c r="C338" s="11">
        <f t="shared" si="21"/>
        <v>0</v>
      </c>
      <c r="D338" s="11">
        <f t="shared" si="22"/>
        <v>0</v>
      </c>
      <c r="E338" s="11">
        <f t="shared" si="23"/>
        <v>0</v>
      </c>
    </row>
    <row r="339" spans="1:5">
      <c r="A339" s="10">
        <v>336</v>
      </c>
      <c r="B339" s="11">
        <f t="shared" si="20"/>
        <v>-1.800663085305132E-8</v>
      </c>
      <c r="C339" s="11">
        <f t="shared" si="21"/>
        <v>0</v>
      </c>
      <c r="D339" s="11">
        <f t="shared" si="22"/>
        <v>0</v>
      </c>
      <c r="E339" s="11">
        <f t="shared" si="23"/>
        <v>0</v>
      </c>
    </row>
  </sheetData>
  <conditionalFormatting sqref="A4:E339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2"/>
  <dimension ref="A1:M28"/>
  <sheetViews>
    <sheetView rightToLeft="1" workbookViewId="0"/>
  </sheetViews>
  <sheetFormatPr defaultRowHeight="12.75"/>
  <cols>
    <col min="1" max="1" width="23.28515625" bestFit="1" customWidth="1"/>
    <col min="2" max="2" width="12.7109375" customWidth="1"/>
    <col min="3" max="3" width="3.7109375" customWidth="1"/>
    <col min="4" max="4" width="23.28515625" bestFit="1" customWidth="1"/>
    <col min="5" max="5" width="12.7109375" customWidth="1"/>
    <col min="6" max="6" width="3.7109375" customWidth="1"/>
    <col min="7" max="7" width="24.7109375" bestFit="1" customWidth="1"/>
    <col min="8" max="8" width="12.7109375" customWidth="1"/>
    <col min="9" max="9" width="3.7109375" customWidth="1"/>
    <col min="10" max="10" width="24.7109375" bestFit="1" customWidth="1"/>
    <col min="11" max="11" width="12.7109375" customWidth="1"/>
    <col min="12" max="12" width="3.7109375" customWidth="1"/>
    <col min="13" max="13" width="26.7109375" bestFit="1" customWidth="1"/>
    <col min="14" max="14" width="12.7109375" customWidth="1"/>
    <col min="15" max="15" width="3.7109375" customWidth="1"/>
  </cols>
  <sheetData>
    <row r="1" spans="1:13">
      <c r="A1" s="3" t="s">
        <v>0</v>
      </c>
      <c r="D1" s="3" t="s">
        <v>11</v>
      </c>
      <c r="G1" s="3" t="s">
        <v>13</v>
      </c>
      <c r="J1" s="3" t="s">
        <v>35</v>
      </c>
      <c r="M1" s="3" t="s">
        <v>39</v>
      </c>
    </row>
    <row r="2" spans="1:13">
      <c r="A2" s="1" t="s">
        <v>1</v>
      </c>
      <c r="D2" s="1" t="s">
        <v>1</v>
      </c>
      <c r="G2" s="1" t="s">
        <v>1</v>
      </c>
      <c r="J2" s="1" t="s">
        <v>1</v>
      </c>
      <c r="M2" s="1" t="s">
        <v>1</v>
      </c>
    </row>
    <row r="3" spans="1:13">
      <c r="A3" s="1" t="s">
        <v>5</v>
      </c>
      <c r="B3" s="7"/>
      <c r="D3" s="1" t="s">
        <v>5</v>
      </c>
      <c r="G3" s="1" t="s">
        <v>5</v>
      </c>
      <c r="J3" s="1" t="s">
        <v>5</v>
      </c>
      <c r="M3" s="1" t="s">
        <v>5</v>
      </c>
    </row>
    <row r="4" spans="1:13">
      <c r="A4" s="1" t="s">
        <v>2</v>
      </c>
      <c r="D4" s="1" t="s">
        <v>2</v>
      </c>
      <c r="G4" s="1" t="s">
        <v>2</v>
      </c>
      <c r="J4" s="1" t="s">
        <v>2</v>
      </c>
      <c r="M4" s="1" t="s">
        <v>2</v>
      </c>
    </row>
    <row r="5" spans="1:13">
      <c r="A5" s="1" t="s">
        <v>37</v>
      </c>
      <c r="D5" s="1" t="s">
        <v>37</v>
      </c>
      <c r="G5" s="1" t="s">
        <v>37</v>
      </c>
      <c r="J5" s="1" t="s">
        <v>6</v>
      </c>
      <c r="M5" s="1" t="s">
        <v>37</v>
      </c>
    </row>
    <row r="6" spans="1:13">
      <c r="A6" s="1" t="s">
        <v>6</v>
      </c>
      <c r="D6" s="1" t="s">
        <v>6</v>
      </c>
      <c r="G6" s="1" t="s">
        <v>3</v>
      </c>
      <c r="J6" s="1" t="s">
        <v>3</v>
      </c>
      <c r="M6" s="1" t="s">
        <v>6</v>
      </c>
    </row>
    <row r="7" spans="1:13">
      <c r="A7" s="1" t="s">
        <v>3</v>
      </c>
      <c r="D7" s="1" t="s">
        <v>4</v>
      </c>
      <c r="G7" s="1" t="s">
        <v>4</v>
      </c>
      <c r="J7" s="1" t="s">
        <v>4</v>
      </c>
      <c r="M7" s="1" t="s">
        <v>4</v>
      </c>
    </row>
    <row r="8" spans="1:13">
      <c r="A8" s="2" t="s">
        <v>4</v>
      </c>
      <c r="D8" s="2" t="s">
        <v>3</v>
      </c>
      <c r="G8" s="2" t="s">
        <v>6</v>
      </c>
      <c r="J8" s="2" t="s">
        <v>37</v>
      </c>
      <c r="M8" s="1" t="s">
        <v>38</v>
      </c>
    </row>
    <row r="9" spans="1:13">
      <c r="M9" s="2" t="str">
        <f>"התשלום בעבור הקרן בתקופה "&amp;N8</f>
        <v xml:space="preserve">התשלום בעבור הקרן בתקופה </v>
      </c>
    </row>
    <row r="10" spans="1:13">
      <c r="A10" s="3" t="s">
        <v>7</v>
      </c>
      <c r="D10" s="3" t="s">
        <v>12</v>
      </c>
      <c r="G10" s="3" t="s">
        <v>14</v>
      </c>
      <c r="J10" s="3" t="s">
        <v>36</v>
      </c>
    </row>
    <row r="11" spans="1:13">
      <c r="A11" s="1" t="s">
        <v>1</v>
      </c>
      <c r="D11" s="1" t="s">
        <v>1</v>
      </c>
      <c r="G11" s="1" t="s">
        <v>1</v>
      </c>
      <c r="J11" s="1" t="s">
        <v>1</v>
      </c>
      <c r="M11" s="3" t="s">
        <v>39</v>
      </c>
    </row>
    <row r="12" spans="1:13">
      <c r="A12" s="1" t="s">
        <v>8</v>
      </c>
      <c r="D12" s="1" t="s">
        <v>8</v>
      </c>
      <c r="G12" s="1" t="s">
        <v>8</v>
      </c>
      <c r="J12" s="1" t="s">
        <v>8</v>
      </c>
      <c r="M12" s="1" t="s">
        <v>1</v>
      </c>
    </row>
    <row r="13" spans="1:13">
      <c r="A13" s="1" t="s">
        <v>9</v>
      </c>
      <c r="D13" s="1" t="s">
        <v>9</v>
      </c>
      <c r="G13" s="1" t="s">
        <v>9</v>
      </c>
      <c r="J13" s="1" t="s">
        <v>9</v>
      </c>
      <c r="M13" s="1" t="s">
        <v>5</v>
      </c>
    </row>
    <row r="14" spans="1:13">
      <c r="A14" s="1" t="s">
        <v>37</v>
      </c>
      <c r="D14" s="1" t="s">
        <v>37</v>
      </c>
      <c r="G14" s="1" t="s">
        <v>37</v>
      </c>
      <c r="J14" s="1" t="s">
        <v>15</v>
      </c>
      <c r="M14" s="1" t="s">
        <v>2</v>
      </c>
    </row>
    <row r="15" spans="1:13">
      <c r="A15" s="1" t="s">
        <v>15</v>
      </c>
      <c r="D15" s="1" t="s">
        <v>15</v>
      </c>
      <c r="G15" s="1" t="s">
        <v>10</v>
      </c>
      <c r="J15" s="1" t="s">
        <v>10</v>
      </c>
      <c r="M15" s="1" t="s">
        <v>37</v>
      </c>
    </row>
    <row r="16" spans="1:13">
      <c r="A16" s="1" t="s">
        <v>10</v>
      </c>
      <c r="D16" s="1" t="s">
        <v>4</v>
      </c>
      <c r="G16" s="1" t="s">
        <v>4</v>
      </c>
      <c r="J16" s="1" t="s">
        <v>4</v>
      </c>
      <c r="M16" s="1" t="s">
        <v>6</v>
      </c>
    </row>
    <row r="17" spans="1:13">
      <c r="A17" s="2" t="s">
        <v>4</v>
      </c>
      <c r="D17" s="2" t="s">
        <v>10</v>
      </c>
      <c r="G17" s="2" t="s">
        <v>15</v>
      </c>
      <c r="J17" s="2" t="s">
        <v>37</v>
      </c>
      <c r="M17" s="1" t="s">
        <v>4</v>
      </c>
    </row>
    <row r="18" spans="1:13">
      <c r="M18" s="1" t="s">
        <v>38</v>
      </c>
    </row>
    <row r="19" spans="1:13">
      <c r="A19" s="3" t="s">
        <v>40</v>
      </c>
      <c r="M19" s="2" t="str">
        <f>"התשלום בעבור הריבית בתקופה "&amp;N18</f>
        <v xml:space="preserve">התשלום בעבור הריבית בתקופה </v>
      </c>
    </row>
    <row r="20" spans="1:13">
      <c r="A20" s="1" t="s">
        <v>1</v>
      </c>
    </row>
    <row r="21" spans="1:13">
      <c r="A21" s="1" t="s">
        <v>41</v>
      </c>
    </row>
    <row r="22" spans="1:13">
      <c r="A22" s="1" t="s">
        <v>2</v>
      </c>
    </row>
    <row r="23" spans="1:13">
      <c r="A23" s="1" t="s">
        <v>37</v>
      </c>
    </row>
    <row r="24" spans="1:13">
      <c r="A24" s="1" t="s">
        <v>42</v>
      </c>
    </row>
    <row r="25" spans="1:13">
      <c r="A25" s="1" t="s">
        <v>3</v>
      </c>
    </row>
    <row r="26" spans="1:13">
      <c r="A26" s="1" t="s">
        <v>43</v>
      </c>
    </row>
    <row r="27" spans="1:13">
      <c r="A27" s="1" t="s">
        <v>45</v>
      </c>
    </row>
    <row r="28" spans="1:13">
      <c r="A28" s="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3"/>
  <dimension ref="A1:N28"/>
  <sheetViews>
    <sheetView rightToLeft="1" workbookViewId="0"/>
  </sheetViews>
  <sheetFormatPr defaultRowHeight="12.75"/>
  <cols>
    <col min="1" max="1" width="23.28515625" bestFit="1" customWidth="1"/>
    <col min="2" max="2" width="12.7109375" customWidth="1"/>
    <col min="3" max="3" width="3.7109375" customWidth="1"/>
    <col min="4" max="4" width="23.28515625" bestFit="1" customWidth="1"/>
    <col min="5" max="5" width="12.7109375" customWidth="1"/>
    <col min="6" max="6" width="3.7109375" customWidth="1"/>
    <col min="7" max="7" width="24.7109375" bestFit="1" customWidth="1"/>
    <col min="8" max="8" width="12.7109375" customWidth="1"/>
    <col min="9" max="9" width="3.7109375" customWidth="1"/>
    <col min="10" max="10" width="24.7109375" bestFit="1" customWidth="1"/>
    <col min="11" max="11" width="12.7109375" customWidth="1"/>
    <col min="12" max="12" width="3.7109375" customWidth="1"/>
    <col min="13" max="13" width="27.7109375" bestFit="1" customWidth="1"/>
    <col min="14" max="14" width="12.7109375" customWidth="1"/>
    <col min="15" max="15" width="3.7109375" customWidth="1"/>
  </cols>
  <sheetData>
    <row r="1" spans="1:14">
      <c r="A1" s="3" t="s">
        <v>0</v>
      </c>
      <c r="D1" s="3" t="s">
        <v>11</v>
      </c>
      <c r="G1" s="3" t="s">
        <v>13</v>
      </c>
      <c r="J1" s="3" t="s">
        <v>35</v>
      </c>
      <c r="M1" s="3" t="s">
        <v>39</v>
      </c>
    </row>
    <row r="2" spans="1:14">
      <c r="A2" s="1" t="s">
        <v>1</v>
      </c>
      <c r="B2" s="4">
        <v>0.08</v>
      </c>
      <c r="D2" s="1" t="s">
        <v>1</v>
      </c>
      <c r="E2" s="4">
        <v>0.1</v>
      </c>
      <c r="F2" s="4"/>
      <c r="G2" s="1" t="s">
        <v>1</v>
      </c>
      <c r="H2" s="4">
        <v>0.12</v>
      </c>
      <c r="J2" s="1" t="s">
        <v>1</v>
      </c>
      <c r="K2" s="4"/>
      <c r="M2" s="1" t="s">
        <v>1</v>
      </c>
      <c r="N2" s="4">
        <v>0.04</v>
      </c>
    </row>
    <row r="3" spans="1:14">
      <c r="A3" s="1" t="s">
        <v>5</v>
      </c>
      <c r="B3" s="7">
        <v>3</v>
      </c>
      <c r="D3" s="1" t="s">
        <v>5</v>
      </c>
      <c r="E3" s="7">
        <v>5</v>
      </c>
      <c r="F3" s="7"/>
      <c r="G3" s="1" t="s">
        <v>5</v>
      </c>
      <c r="H3" s="7"/>
      <c r="J3" s="1" t="s">
        <v>5</v>
      </c>
      <c r="K3" s="7">
        <v>5</v>
      </c>
      <c r="M3" s="1" t="s">
        <v>5</v>
      </c>
      <c r="N3" s="7">
        <v>15</v>
      </c>
    </row>
    <row r="4" spans="1:14">
      <c r="A4" s="1" t="s">
        <v>2</v>
      </c>
      <c r="B4">
        <v>12</v>
      </c>
      <c r="D4" s="1" t="s">
        <v>2</v>
      </c>
      <c r="E4">
        <v>12</v>
      </c>
      <c r="G4" s="1" t="s">
        <v>2</v>
      </c>
      <c r="H4">
        <v>12</v>
      </c>
      <c r="J4" s="1" t="s">
        <v>2</v>
      </c>
      <c r="K4">
        <v>12</v>
      </c>
      <c r="M4" s="1" t="s">
        <v>2</v>
      </c>
      <c r="N4">
        <v>12</v>
      </c>
    </row>
    <row r="5" spans="1:14">
      <c r="A5" s="1" t="s">
        <v>37</v>
      </c>
      <c r="B5" s="5">
        <f>B2/B4</f>
        <v>6.6666666666666671E-3</v>
      </c>
      <c r="D5" s="1" t="s">
        <v>37</v>
      </c>
      <c r="E5" s="5">
        <f>E2/E4</f>
        <v>8.3333333333333332E-3</v>
      </c>
      <c r="F5" s="5"/>
      <c r="G5" s="1" t="s">
        <v>37</v>
      </c>
      <c r="H5" s="5">
        <f>H2/H4</f>
        <v>0.01</v>
      </c>
      <c r="J5" s="1" t="s">
        <v>6</v>
      </c>
      <c r="K5">
        <f>K3*K4</f>
        <v>60</v>
      </c>
      <c r="M5" s="1" t="s">
        <v>37</v>
      </c>
      <c r="N5" s="5">
        <f>N2/N4</f>
        <v>3.3333333333333335E-3</v>
      </c>
    </row>
    <row r="6" spans="1:14">
      <c r="A6" s="1" t="s">
        <v>6</v>
      </c>
      <c r="B6" s="7">
        <f>B3*B4</f>
        <v>36</v>
      </c>
      <c r="D6" s="1" t="s">
        <v>6</v>
      </c>
      <c r="E6" s="7">
        <f>E3*E4</f>
        <v>60</v>
      </c>
      <c r="F6" s="7"/>
      <c r="G6" s="1" t="s">
        <v>3</v>
      </c>
      <c r="H6" s="6">
        <v>-1800</v>
      </c>
      <c r="J6" s="1" t="s">
        <v>3</v>
      </c>
      <c r="K6" s="6">
        <v>-2500</v>
      </c>
      <c r="M6" s="1" t="s">
        <v>6</v>
      </c>
      <c r="N6" s="7">
        <f>N3*N4</f>
        <v>180</v>
      </c>
    </row>
    <row r="7" spans="1:14">
      <c r="A7" s="1" t="s">
        <v>3</v>
      </c>
      <c r="B7" s="6">
        <v>-2000</v>
      </c>
      <c r="D7" s="1" t="s">
        <v>4</v>
      </c>
      <c r="E7" s="6">
        <v>50000</v>
      </c>
      <c r="F7" s="6"/>
      <c r="G7" s="1" t="s">
        <v>4</v>
      </c>
      <c r="H7" s="6">
        <v>72000</v>
      </c>
      <c r="J7" s="1" t="s">
        <v>4</v>
      </c>
      <c r="K7" s="6">
        <v>115000</v>
      </c>
      <c r="M7" s="1" t="s">
        <v>4</v>
      </c>
      <c r="N7" s="6">
        <v>500000</v>
      </c>
    </row>
    <row r="8" spans="1:14">
      <c r="A8" s="2" t="s">
        <v>4</v>
      </c>
      <c r="B8" s="8">
        <f>PV(B5,B6,B7)</f>
        <v>63823.611020289114</v>
      </c>
      <c r="D8" s="2" t="s">
        <v>3</v>
      </c>
      <c r="E8" s="8">
        <f>PMT(E5,E6,E7)</f>
        <v>-1062.3522355634175</v>
      </c>
      <c r="F8" s="8"/>
      <c r="G8" s="2" t="s">
        <v>6</v>
      </c>
      <c r="H8" s="9">
        <f>NPER(H5,H6,H7)</f>
        <v>51.337551615517249</v>
      </c>
      <c r="J8" s="2" t="s">
        <v>37</v>
      </c>
      <c r="K8" s="18">
        <f>RATE(K5,K6,K7)</f>
        <v>9.1611644869766841E-3</v>
      </c>
      <c r="M8" s="1" t="s">
        <v>38</v>
      </c>
      <c r="N8" s="7">
        <v>5</v>
      </c>
    </row>
    <row r="9" spans="1:14">
      <c r="M9" s="2" t="str">
        <f>"התשלום בעבור הקרן בתקופה "&amp;N8</f>
        <v>התשלום בעבור הקרן בתקופה 5</v>
      </c>
      <c r="N9" s="8">
        <f>PPMT(N5,N8,N6,N7)</f>
        <v>-2058.9990203163375</v>
      </c>
    </row>
    <row r="10" spans="1:14">
      <c r="A10" s="3" t="s">
        <v>7</v>
      </c>
      <c r="D10" s="3" t="s">
        <v>12</v>
      </c>
      <c r="G10" s="3" t="s">
        <v>14</v>
      </c>
      <c r="J10" s="3" t="s">
        <v>36</v>
      </c>
    </row>
    <row r="11" spans="1:14">
      <c r="A11" s="1" t="s">
        <v>1</v>
      </c>
      <c r="B11" s="4">
        <v>0.04</v>
      </c>
      <c r="D11" s="1" t="s">
        <v>1</v>
      </c>
      <c r="E11" s="4">
        <v>0.05</v>
      </c>
      <c r="F11" s="4"/>
      <c r="G11" s="1" t="s">
        <v>1</v>
      </c>
      <c r="H11" s="4">
        <v>0.03</v>
      </c>
      <c r="J11" s="1" t="s">
        <v>1</v>
      </c>
      <c r="K11" s="4">
        <f>K17*12</f>
        <v>3.7184817579745927E-2</v>
      </c>
      <c r="M11" s="3" t="s">
        <v>39</v>
      </c>
    </row>
    <row r="12" spans="1:14">
      <c r="A12" s="1" t="s">
        <v>8</v>
      </c>
      <c r="B12" s="7">
        <v>20</v>
      </c>
      <c r="D12" s="1" t="s">
        <v>8</v>
      </c>
      <c r="E12" s="7">
        <v>25</v>
      </c>
      <c r="F12" s="7"/>
      <c r="G12" s="1" t="s">
        <v>8</v>
      </c>
      <c r="H12" s="7"/>
      <c r="J12" s="1" t="s">
        <v>8</v>
      </c>
      <c r="K12" s="7">
        <v>18</v>
      </c>
      <c r="M12" s="1" t="s">
        <v>1</v>
      </c>
      <c r="N12" s="4">
        <v>0.04</v>
      </c>
    </row>
    <row r="13" spans="1:14">
      <c r="A13" s="1" t="s">
        <v>9</v>
      </c>
      <c r="B13">
        <v>12</v>
      </c>
      <c r="D13" s="1" t="s">
        <v>9</v>
      </c>
      <c r="E13">
        <v>4</v>
      </c>
      <c r="G13" s="1" t="s">
        <v>9</v>
      </c>
      <c r="H13">
        <v>12</v>
      </c>
      <c r="J13" s="1" t="s">
        <v>9</v>
      </c>
      <c r="K13">
        <v>6</v>
      </c>
      <c r="M13" s="1" t="s">
        <v>5</v>
      </c>
      <c r="N13" s="7">
        <v>15</v>
      </c>
    </row>
    <row r="14" spans="1:14">
      <c r="A14" s="1" t="s">
        <v>37</v>
      </c>
      <c r="B14" s="5">
        <f>B11/B13</f>
        <v>3.3333333333333335E-3</v>
      </c>
      <c r="D14" s="1" t="s">
        <v>37</v>
      </c>
      <c r="E14" s="5">
        <f>E11/E13</f>
        <v>1.2500000000000001E-2</v>
      </c>
      <c r="F14" s="5"/>
      <c r="G14" s="1" t="s">
        <v>37</v>
      </c>
      <c r="H14" s="5">
        <f>H11/H13</f>
        <v>2.5000000000000001E-3</v>
      </c>
      <c r="J14" s="1" t="s">
        <v>15</v>
      </c>
      <c r="K14">
        <f>K12*K13</f>
        <v>108</v>
      </c>
      <c r="M14" s="1" t="s">
        <v>2</v>
      </c>
      <c r="N14">
        <v>12</v>
      </c>
    </row>
    <row r="15" spans="1:14">
      <c r="A15" s="1" t="s">
        <v>15</v>
      </c>
      <c r="B15" s="7">
        <f>B12*B13</f>
        <v>240</v>
      </c>
      <c r="D15" s="1" t="s">
        <v>15</v>
      </c>
      <c r="E15" s="7">
        <f>E12*E13</f>
        <v>100</v>
      </c>
      <c r="F15" s="7"/>
      <c r="G15" s="1" t="s">
        <v>10</v>
      </c>
      <c r="H15" s="6">
        <v>500</v>
      </c>
      <c r="J15" s="1" t="s">
        <v>10</v>
      </c>
      <c r="K15" s="6">
        <v>1200</v>
      </c>
      <c r="M15" s="1" t="s">
        <v>37</v>
      </c>
      <c r="N15" s="5">
        <f>N12/N14</f>
        <v>3.3333333333333335E-3</v>
      </c>
    </row>
    <row r="16" spans="1:14">
      <c r="A16" s="1" t="s">
        <v>10</v>
      </c>
      <c r="B16" s="6">
        <v>1000</v>
      </c>
      <c r="D16" s="1" t="s">
        <v>4</v>
      </c>
      <c r="E16" s="6">
        <f>-18000</f>
        <v>-18000</v>
      </c>
      <c r="F16" s="6"/>
      <c r="G16" s="1" t="s">
        <v>4</v>
      </c>
      <c r="H16" s="6">
        <v>-120000</v>
      </c>
      <c r="J16" s="1" t="s">
        <v>4</v>
      </c>
      <c r="K16" s="6">
        <v>-110000</v>
      </c>
      <c r="M16" s="1" t="s">
        <v>6</v>
      </c>
      <c r="N16" s="7">
        <f>N13*N14</f>
        <v>180</v>
      </c>
    </row>
    <row r="17" spans="1:14">
      <c r="A17" s="2" t="s">
        <v>4</v>
      </c>
      <c r="B17" s="8">
        <f>PV(B14,B15,B16)</f>
        <v>-165021.85824350599</v>
      </c>
      <c r="D17" s="2" t="s">
        <v>10</v>
      </c>
      <c r="E17" s="8">
        <f>PMT(E14,E15,E16)</f>
        <v>316.33701775562082</v>
      </c>
      <c r="F17" s="8"/>
      <c r="G17" s="2" t="s">
        <v>15</v>
      </c>
      <c r="H17" s="9">
        <f>NPER(H14,H15,H16)</f>
        <v>366.97424745994471</v>
      </c>
      <c r="J17" s="2" t="s">
        <v>37</v>
      </c>
      <c r="K17" s="18">
        <f>RATE(K14,K15,K16)</f>
        <v>3.0987347983121609E-3</v>
      </c>
      <c r="M17" s="1" t="s">
        <v>4</v>
      </c>
      <c r="N17" s="6">
        <v>500000</v>
      </c>
    </row>
    <row r="18" spans="1:14">
      <c r="M18" s="1" t="s">
        <v>38</v>
      </c>
      <c r="N18" s="7">
        <v>5</v>
      </c>
    </row>
    <row r="19" spans="1:14">
      <c r="A19" s="3" t="s">
        <v>40</v>
      </c>
      <c r="M19" s="2" t="str">
        <f>"התשלום בעבור הריבית בתקופה "&amp;N18</f>
        <v>התשלום בעבור הריבית בתקופה 5</v>
      </c>
      <c r="N19" s="8">
        <f>IPMT(N15,N18,N16,N17)</f>
        <v>-1639.4406077299413</v>
      </c>
    </row>
    <row r="20" spans="1:14">
      <c r="A20" s="1" t="s">
        <v>1</v>
      </c>
      <c r="B20" s="4">
        <v>0.12</v>
      </c>
    </row>
    <row r="21" spans="1:14">
      <c r="A21" s="1" t="s">
        <v>41</v>
      </c>
      <c r="B21" s="7">
        <v>3</v>
      </c>
    </row>
    <row r="22" spans="1:14">
      <c r="A22" s="1" t="s">
        <v>2</v>
      </c>
      <c r="B22">
        <v>12</v>
      </c>
    </row>
    <row r="23" spans="1:14">
      <c r="A23" s="1" t="s">
        <v>37</v>
      </c>
      <c r="B23" s="5">
        <f>B20/B22</f>
        <v>0.01</v>
      </c>
    </row>
    <row r="24" spans="1:14">
      <c r="A24" s="1" t="s">
        <v>42</v>
      </c>
      <c r="B24" s="7">
        <f>B21*B22</f>
        <v>36</v>
      </c>
    </row>
    <row r="25" spans="1:14">
      <c r="A25" s="1" t="s">
        <v>3</v>
      </c>
      <c r="B25" s="6">
        <v>-100</v>
      </c>
    </row>
    <row r="26" spans="1:14">
      <c r="A26" s="1" t="s">
        <v>43</v>
      </c>
      <c r="B26" s="6">
        <v>-2500</v>
      </c>
    </row>
    <row r="27" spans="1:14">
      <c r="A27" s="1" t="s">
        <v>45</v>
      </c>
      <c r="B27" s="7">
        <v>0</v>
      </c>
    </row>
    <row r="28" spans="1:14">
      <c r="A28" s="2" t="s">
        <v>44</v>
      </c>
      <c r="B28" s="8">
        <f>FV(B23,B24,B25,B26,B27)</f>
        <v>7884.6097948947627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rightToLeft="1" workbookViewId="0"/>
  </sheetViews>
  <sheetFormatPr defaultRowHeight="12.75"/>
  <cols>
    <col min="1" max="1" width="11.28515625" style="10" bestFit="1" customWidth="1"/>
    <col min="2" max="3" width="9.140625" style="10"/>
    <col min="4" max="4" width="10.42578125" style="11" bestFit="1" customWidth="1"/>
    <col min="5" max="5" width="9.140625" style="10"/>
    <col min="6" max="6" width="23.85546875" style="10" bestFit="1" customWidth="1"/>
    <col min="7" max="7" width="10.28515625" style="10" bestFit="1" customWidth="1"/>
    <col min="8" max="16384" width="9.140625" style="10"/>
  </cols>
  <sheetData>
    <row r="1" spans="1:7">
      <c r="A1" s="19" t="s">
        <v>47</v>
      </c>
      <c r="F1" s="19" t="s">
        <v>40</v>
      </c>
    </row>
    <row r="2" spans="1:7">
      <c r="A2" s="20" t="s">
        <v>22</v>
      </c>
      <c r="F2" s="21" t="s">
        <v>1</v>
      </c>
      <c r="G2" s="22">
        <v>0.12</v>
      </c>
    </row>
    <row r="3" spans="1:7">
      <c r="A3" s="20" t="s">
        <v>48</v>
      </c>
      <c r="B3" s="20" t="s">
        <v>49</v>
      </c>
      <c r="C3" s="20" t="s">
        <v>50</v>
      </c>
      <c r="D3" s="23" t="s">
        <v>51</v>
      </c>
      <c r="F3" s="21" t="s">
        <v>41</v>
      </c>
      <c r="G3" s="16">
        <v>3</v>
      </c>
    </row>
    <row r="4" spans="1:7">
      <c r="A4" s="10" t="s">
        <v>52</v>
      </c>
      <c r="D4" s="10"/>
      <c r="F4" s="21" t="s">
        <v>2</v>
      </c>
      <c r="G4" s="10">
        <v>12</v>
      </c>
    </row>
    <row r="5" spans="1:7">
      <c r="A5" s="10" t="s">
        <v>53</v>
      </c>
      <c r="D5" s="10"/>
      <c r="F5" s="21" t="s">
        <v>37</v>
      </c>
      <c r="G5" s="13">
        <f>G2/G4</f>
        <v>0.01</v>
      </c>
    </row>
    <row r="6" spans="1:7">
      <c r="A6" s="10" t="s">
        <v>54</v>
      </c>
      <c r="D6" s="10"/>
      <c r="F6" s="21" t="s">
        <v>42</v>
      </c>
      <c r="G6" s="16">
        <f>G3*G4</f>
        <v>36</v>
      </c>
    </row>
    <row r="7" spans="1:7">
      <c r="A7" s="10" t="s">
        <v>55</v>
      </c>
      <c r="D7" s="10"/>
      <c r="F7" s="21" t="s">
        <v>3</v>
      </c>
      <c r="G7" s="12">
        <v>-100</v>
      </c>
    </row>
    <row r="8" spans="1:7">
      <c r="A8" s="10" t="s">
        <v>56</v>
      </c>
      <c r="D8" s="10"/>
      <c r="F8" s="21" t="s">
        <v>43</v>
      </c>
      <c r="G8" s="12">
        <v>-2500</v>
      </c>
    </row>
    <row r="9" spans="1:7">
      <c r="A9" s="10" t="s">
        <v>57</v>
      </c>
      <c r="D9" s="10"/>
      <c r="F9" s="21" t="s">
        <v>45</v>
      </c>
      <c r="G9" s="16">
        <v>0</v>
      </c>
    </row>
    <row r="10" spans="1:7">
      <c r="A10" s="21" t="s">
        <v>58</v>
      </c>
      <c r="F10" s="20" t="s">
        <v>44</v>
      </c>
      <c r="G10" s="24">
        <f>FV(G5,G6,G7,G8,G9)</f>
        <v>7884.6097948947627</v>
      </c>
    </row>
    <row r="11" spans="1:7">
      <c r="A11" s="21" t="s">
        <v>58</v>
      </c>
      <c r="B11" s="21" t="s">
        <v>59</v>
      </c>
    </row>
    <row r="12" spans="1:7">
      <c r="A12" s="21" t="s">
        <v>60</v>
      </c>
    </row>
    <row r="15" spans="1:7">
      <c r="A15" s="19" t="s">
        <v>61</v>
      </c>
    </row>
    <row r="16" spans="1:7">
      <c r="A16" s="20" t="s">
        <v>22</v>
      </c>
    </row>
    <row r="17" spans="1:4">
      <c r="A17" s="20" t="s">
        <v>62</v>
      </c>
    </row>
    <row r="18" spans="1:4">
      <c r="A18" s="20" t="s">
        <v>48</v>
      </c>
      <c r="B18" s="20" t="s">
        <v>49</v>
      </c>
      <c r="C18" s="20" t="s">
        <v>50</v>
      </c>
      <c r="D18" s="23" t="s">
        <v>51</v>
      </c>
    </row>
    <row r="19" spans="1:4">
      <c r="A19" s="10" t="s">
        <v>53</v>
      </c>
    </row>
    <row r="20" spans="1:4">
      <c r="A20" s="10" t="s">
        <v>54</v>
      </c>
    </row>
    <row r="21" spans="1:4">
      <c r="A21" s="10" t="s">
        <v>55</v>
      </c>
    </row>
    <row r="22" spans="1:4">
      <c r="A22" s="21" t="s">
        <v>58</v>
      </c>
    </row>
    <row r="23" spans="1:4">
      <c r="A23" s="21" t="s">
        <v>58</v>
      </c>
      <c r="B23" s="21" t="s">
        <v>59</v>
      </c>
    </row>
    <row r="24" spans="1:4">
      <c r="A24" s="21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rightToLeft="1" workbookViewId="0"/>
  </sheetViews>
  <sheetFormatPr defaultRowHeight="12.75"/>
  <cols>
    <col min="1" max="1" width="11.28515625" style="10" bestFit="1" customWidth="1"/>
    <col min="2" max="3" width="9.140625" style="10"/>
    <col min="4" max="4" width="10.42578125" style="11" customWidth="1"/>
    <col min="5" max="5" width="9.140625" style="10"/>
    <col min="6" max="6" width="23.85546875" style="10" bestFit="1" customWidth="1"/>
    <col min="7" max="7" width="10.28515625" style="10" bestFit="1" customWidth="1"/>
    <col min="8" max="16384" width="9.140625" style="10"/>
  </cols>
  <sheetData>
    <row r="1" spans="1:7">
      <c r="A1" s="19" t="s">
        <v>47</v>
      </c>
      <c r="F1" s="19" t="s">
        <v>40</v>
      </c>
    </row>
    <row r="2" spans="1:7">
      <c r="A2" s="20" t="s">
        <v>22</v>
      </c>
      <c r="B2" s="22">
        <v>0.1</v>
      </c>
      <c r="F2" s="21" t="s">
        <v>1</v>
      </c>
      <c r="G2" s="22">
        <v>0.12</v>
      </c>
    </row>
    <row r="3" spans="1:7">
      <c r="A3" s="20" t="s">
        <v>48</v>
      </c>
      <c r="B3" s="20" t="s">
        <v>49</v>
      </c>
      <c r="C3" s="20" t="s">
        <v>50</v>
      </c>
      <c r="D3" s="23" t="s">
        <v>51</v>
      </c>
      <c r="F3" s="21" t="s">
        <v>41</v>
      </c>
      <c r="G3" s="16">
        <v>3</v>
      </c>
    </row>
    <row r="4" spans="1:7">
      <c r="A4" s="10" t="s">
        <v>52</v>
      </c>
      <c r="D4" s="11">
        <v>-1000000</v>
      </c>
      <c r="F4" s="21" t="s">
        <v>2</v>
      </c>
      <c r="G4" s="10">
        <v>12</v>
      </c>
    </row>
    <row r="5" spans="1:7">
      <c r="A5" s="10" t="s">
        <v>53</v>
      </c>
      <c r="D5" s="11">
        <v>100000</v>
      </c>
      <c r="F5" s="21" t="s">
        <v>37</v>
      </c>
      <c r="G5" s="13">
        <f>G2/G4</f>
        <v>0.01</v>
      </c>
    </row>
    <row r="6" spans="1:7">
      <c r="A6" s="10" t="s">
        <v>54</v>
      </c>
      <c r="D6" s="11">
        <v>200000</v>
      </c>
      <c r="F6" s="21" t="s">
        <v>42</v>
      </c>
      <c r="G6" s="16">
        <f>G3*G4</f>
        <v>36</v>
      </c>
    </row>
    <row r="7" spans="1:7">
      <c r="A7" s="10" t="s">
        <v>55</v>
      </c>
      <c r="D7" s="11">
        <v>300000</v>
      </c>
      <c r="F7" s="21" t="s">
        <v>3</v>
      </c>
      <c r="G7" s="12">
        <v>-100</v>
      </c>
    </row>
    <row r="8" spans="1:7">
      <c r="A8" s="10" t="s">
        <v>56</v>
      </c>
      <c r="D8" s="11">
        <v>400000</v>
      </c>
      <c r="F8" s="21" t="s">
        <v>43</v>
      </c>
      <c r="G8" s="12">
        <v>-2500</v>
      </c>
    </row>
    <row r="9" spans="1:7">
      <c r="A9" s="10" t="s">
        <v>57</v>
      </c>
      <c r="D9" s="11">
        <v>500000</v>
      </c>
      <c r="F9" s="21" t="s">
        <v>45</v>
      </c>
      <c r="G9" s="16">
        <v>0</v>
      </c>
    </row>
    <row r="10" spans="1:7">
      <c r="A10" s="21" t="s">
        <v>58</v>
      </c>
      <c r="D10" s="11">
        <f>NPV(B2,D5,D6,D7,D8,D9)+D4</f>
        <v>65258.831053516595</v>
      </c>
      <c r="F10" s="20" t="s">
        <v>44</v>
      </c>
      <c r="G10" s="24">
        <f>FV(G5,G6,G7,G8,G9)</f>
        <v>7884.6097948947627</v>
      </c>
    </row>
    <row r="11" spans="1:7">
      <c r="A11" s="21" t="s">
        <v>58</v>
      </c>
      <c r="B11" s="21" t="s">
        <v>59</v>
      </c>
      <c r="D11" s="11">
        <f>NPV(B2,D5:D9)+D4</f>
        <v>65258.831053516595</v>
      </c>
    </row>
    <row r="12" spans="1:7">
      <c r="A12" s="21" t="s">
        <v>60</v>
      </c>
      <c r="D12" s="13">
        <f>IRR(D4:D9)</f>
        <v>0.12005761954196276</v>
      </c>
    </row>
    <row r="15" spans="1:7">
      <c r="A15" s="19" t="s">
        <v>61</v>
      </c>
    </row>
    <row r="16" spans="1:7">
      <c r="A16" s="20" t="s">
        <v>22</v>
      </c>
      <c r="B16" s="22">
        <v>0.08</v>
      </c>
    </row>
    <row r="17" spans="1:4">
      <c r="A17" s="20" t="s">
        <v>62</v>
      </c>
      <c r="B17" s="11">
        <v>250000</v>
      </c>
      <c r="D17" s="11">
        <v>-250000</v>
      </c>
    </row>
    <row r="18" spans="1:4">
      <c r="A18" s="20" t="s">
        <v>48</v>
      </c>
      <c r="B18" s="20" t="s">
        <v>49</v>
      </c>
      <c r="C18" s="20" t="s">
        <v>50</v>
      </c>
      <c r="D18" s="23" t="s">
        <v>51</v>
      </c>
    </row>
    <row r="19" spans="1:4">
      <c r="A19" s="10" t="s">
        <v>53</v>
      </c>
      <c r="D19" s="11">
        <v>100000</v>
      </c>
    </row>
    <row r="20" spans="1:4">
      <c r="A20" s="10" t="s">
        <v>54</v>
      </c>
      <c r="D20" s="11">
        <v>150000</v>
      </c>
    </row>
    <row r="21" spans="1:4">
      <c r="A21" s="10" t="s">
        <v>55</v>
      </c>
      <c r="D21" s="11">
        <v>180000</v>
      </c>
    </row>
    <row r="22" spans="1:4">
      <c r="A22" s="21" t="s">
        <v>58</v>
      </c>
      <c r="D22" s="11">
        <f>NPV(B16,D19,D20,D21)-B17</f>
        <v>114083.2190214906</v>
      </c>
    </row>
    <row r="23" spans="1:4">
      <c r="A23" s="21" t="s">
        <v>58</v>
      </c>
      <c r="B23" s="21" t="s">
        <v>59</v>
      </c>
      <c r="D23" s="11">
        <f>NPV(B16,D19:D21)-B17</f>
        <v>114083.2190214906</v>
      </c>
    </row>
    <row r="24" spans="1:4">
      <c r="A24" s="21" t="s">
        <v>60</v>
      </c>
      <c r="D24" s="13">
        <f>IRR(D17:D21)</f>
        <v>0.29383888518848428</v>
      </c>
    </row>
  </sheetData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לוח שפיצר</vt:lpstr>
      <vt:lpstr>1-11</vt:lpstr>
      <vt:lpstr>פתרון 1-11</vt:lpstr>
      <vt:lpstr>12-23</vt:lpstr>
      <vt:lpstr>פתרון 12-23</vt:lpstr>
    </vt:vector>
  </TitlesOfParts>
  <Company>pc2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שי שקרוב</dc:creator>
  <cp:lastModifiedBy>שי שקרוב</cp:lastModifiedBy>
  <dcterms:created xsi:type="dcterms:W3CDTF">2001-05-22T06:09:44Z</dcterms:created>
  <dcterms:modified xsi:type="dcterms:W3CDTF">2011-12-26T16:26:30Z</dcterms:modified>
</cp:coreProperties>
</file>