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ייעוץ עסקי והדרכה\_הדרכה\טריילוג\תכנים\"/>
    </mc:Choice>
  </mc:AlternateContent>
  <bookViews>
    <workbookView xWindow="-450" yWindow="-15" windowWidth="9690" windowHeight="6285" tabRatio="804"/>
  </bookViews>
  <sheets>
    <sheet name="1-5" sheetId="90" r:id="rId1"/>
    <sheet name="6-9" sheetId="91" r:id="rId2"/>
    <sheet name="פתרון 1-9" sheetId="92" r:id="rId3"/>
    <sheet name="10-16" sheetId="101" r:id="rId4"/>
    <sheet name="פתרון 10-16" sheetId="97" r:id="rId5"/>
    <sheet name="17-21" sheetId="96" r:id="rId6"/>
    <sheet name="22-25" sheetId="99" r:id="rId7"/>
    <sheet name="פתרון 17-25" sheetId="100" r:id="rId8"/>
  </sheets>
  <externalReferences>
    <externalReference r:id="rId9"/>
  </externalReferences>
  <definedNames>
    <definedName name="HTML_CodePage" hidden="1">1255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  <definedName name="Min_Rent">'[1]נתוני עזר'!$B$2</definedName>
  </definedNames>
  <calcPr calcId="152511"/>
</workbook>
</file>

<file path=xl/calcChain.xml><?xml version="1.0" encoding="utf-8"?>
<calcChain xmlns="http://schemas.openxmlformats.org/spreadsheetml/2006/main">
  <c r="B73" i="101" l="1"/>
  <c r="B72" i="101"/>
  <c r="B71" i="101"/>
  <c r="B70" i="101"/>
  <c r="B69" i="101"/>
  <c r="B68" i="101"/>
  <c r="B67" i="101"/>
  <c r="B66" i="101"/>
  <c r="B65" i="101"/>
  <c r="B64" i="101"/>
  <c r="B63" i="101"/>
  <c r="B62" i="101"/>
  <c r="L16" i="100"/>
  <c r="L15" i="100"/>
  <c r="L14" i="100"/>
  <c r="L13" i="100"/>
  <c r="L12" i="100"/>
  <c r="L11" i="100"/>
  <c r="L10" i="100"/>
  <c r="L9" i="100"/>
  <c r="L8" i="100"/>
  <c r="L7" i="100"/>
  <c r="L6" i="100"/>
  <c r="L5" i="100"/>
  <c r="L4" i="100"/>
  <c r="M16" i="100"/>
  <c r="K16" i="100"/>
  <c r="J16" i="100"/>
  <c r="H16" i="100"/>
  <c r="G16" i="100" s="1"/>
  <c r="D16" i="100"/>
  <c r="C16" i="100"/>
  <c r="M15" i="100"/>
  <c r="K15" i="100"/>
  <c r="J15" i="100"/>
  <c r="H15" i="100"/>
  <c r="G15" i="100" s="1"/>
  <c r="D15" i="100"/>
  <c r="C15" i="100"/>
  <c r="M14" i="100"/>
  <c r="K14" i="100"/>
  <c r="J14" i="100"/>
  <c r="H14" i="100"/>
  <c r="G14" i="100" s="1"/>
  <c r="D14" i="100"/>
  <c r="C14" i="100"/>
  <c r="M13" i="100"/>
  <c r="K13" i="100"/>
  <c r="J13" i="100"/>
  <c r="H13" i="100"/>
  <c r="G13" i="100" s="1"/>
  <c r="D13" i="100"/>
  <c r="C13" i="100"/>
  <c r="M12" i="100"/>
  <c r="K12" i="100"/>
  <c r="J12" i="100"/>
  <c r="H12" i="100"/>
  <c r="G12" i="100" s="1"/>
  <c r="D12" i="100"/>
  <c r="C12" i="100"/>
  <c r="M11" i="100"/>
  <c r="K11" i="100"/>
  <c r="J11" i="100"/>
  <c r="H11" i="100"/>
  <c r="G11" i="100" s="1"/>
  <c r="D11" i="100"/>
  <c r="C11" i="100"/>
  <c r="M10" i="100"/>
  <c r="K10" i="100"/>
  <c r="J10" i="100"/>
  <c r="H10" i="100"/>
  <c r="G10" i="100" s="1"/>
  <c r="D10" i="100"/>
  <c r="C10" i="100"/>
  <c r="M9" i="100"/>
  <c r="K9" i="100"/>
  <c r="J9" i="100"/>
  <c r="H9" i="100"/>
  <c r="G9" i="100" s="1"/>
  <c r="D9" i="100"/>
  <c r="C9" i="100"/>
  <c r="M8" i="100"/>
  <c r="K8" i="100"/>
  <c r="J8" i="100"/>
  <c r="H8" i="100"/>
  <c r="G8" i="100" s="1"/>
  <c r="D8" i="100"/>
  <c r="C8" i="100"/>
  <c r="M7" i="100"/>
  <c r="K7" i="100"/>
  <c r="J7" i="100"/>
  <c r="H7" i="100"/>
  <c r="G7" i="100" s="1"/>
  <c r="D7" i="100"/>
  <c r="C7" i="100"/>
  <c r="M6" i="100"/>
  <c r="K6" i="100"/>
  <c r="J6" i="100"/>
  <c r="H6" i="100"/>
  <c r="G6" i="100" s="1"/>
  <c r="D6" i="100"/>
  <c r="C6" i="100"/>
  <c r="M5" i="100"/>
  <c r="K5" i="100"/>
  <c r="J5" i="100"/>
  <c r="H5" i="100"/>
  <c r="G5" i="100" s="1"/>
  <c r="D5" i="100"/>
  <c r="C5" i="100"/>
  <c r="M4" i="100"/>
  <c r="K4" i="100"/>
  <c r="J4" i="100"/>
  <c r="H4" i="100"/>
  <c r="G4" i="100" s="1"/>
  <c r="D4" i="100"/>
  <c r="C4" i="100"/>
  <c r="H16" i="99"/>
  <c r="G16" i="99" s="1"/>
  <c r="D16" i="99"/>
  <c r="C16" i="99"/>
  <c r="H15" i="99"/>
  <c r="G15" i="99"/>
  <c r="D15" i="99"/>
  <c r="C15" i="99"/>
  <c r="H14" i="99"/>
  <c r="G14" i="99"/>
  <c r="D14" i="99"/>
  <c r="C14" i="99"/>
  <c r="H13" i="99"/>
  <c r="G13" i="99"/>
  <c r="D13" i="99"/>
  <c r="C13" i="99"/>
  <c r="H12" i="99"/>
  <c r="G12" i="99"/>
  <c r="D12" i="99"/>
  <c r="C12" i="99"/>
  <c r="H11" i="99"/>
  <c r="G11" i="99"/>
  <c r="D11" i="99"/>
  <c r="C11" i="99"/>
  <c r="H10" i="99"/>
  <c r="G10" i="99"/>
  <c r="D10" i="99"/>
  <c r="C10" i="99"/>
  <c r="H9" i="99"/>
  <c r="G9" i="99"/>
  <c r="D9" i="99"/>
  <c r="C9" i="99"/>
  <c r="H8" i="99"/>
  <c r="G8" i="99"/>
  <c r="D8" i="99"/>
  <c r="C8" i="99"/>
  <c r="H7" i="99"/>
  <c r="G7" i="99"/>
  <c r="D7" i="99"/>
  <c r="C7" i="99"/>
  <c r="H6" i="99"/>
  <c r="G6" i="99"/>
  <c r="D6" i="99"/>
  <c r="C6" i="99"/>
  <c r="H5" i="99"/>
  <c r="G5" i="99"/>
  <c r="D5" i="99"/>
  <c r="C5" i="99"/>
  <c r="H4" i="99"/>
  <c r="G4" i="99"/>
  <c r="D4" i="99"/>
  <c r="C4" i="99"/>
  <c r="C73" i="97"/>
  <c r="C72" i="97"/>
  <c r="C71" i="97"/>
  <c r="C70" i="97"/>
  <c r="C69" i="97"/>
  <c r="C68" i="97"/>
  <c r="C67" i="97"/>
  <c r="C66" i="97"/>
  <c r="C65" i="97"/>
  <c r="C64" i="97"/>
  <c r="C63" i="97"/>
  <c r="C62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B52" i="97"/>
  <c r="B51" i="97"/>
  <c r="B50" i="97"/>
  <c r="B49" i="97"/>
  <c r="B48" i="97"/>
  <c r="B47" i="97"/>
  <c r="B46" i="97"/>
  <c r="B45" i="97"/>
  <c r="B44" i="97"/>
  <c r="B43" i="97"/>
  <c r="B42" i="97"/>
  <c r="B41" i="97"/>
  <c r="C33" i="97"/>
  <c r="B33" i="97"/>
  <c r="C32" i="97"/>
  <c r="B32" i="97"/>
  <c r="C31" i="97"/>
  <c r="B31" i="97"/>
  <c r="C30" i="97"/>
  <c r="B30" i="97"/>
  <c r="C29" i="97"/>
  <c r="B29" i="97"/>
  <c r="C28" i="97"/>
  <c r="B28" i="97"/>
  <c r="C27" i="97"/>
  <c r="B27" i="97"/>
  <c r="C26" i="97"/>
  <c r="B26" i="97"/>
  <c r="C25" i="97"/>
  <c r="B25" i="97"/>
  <c r="C24" i="97"/>
  <c r="B24" i="97"/>
  <c r="C23" i="97"/>
  <c r="B23" i="97"/>
  <c r="C22" i="97"/>
  <c r="B22" i="97"/>
  <c r="B73" i="97"/>
  <c r="B72" i="97"/>
  <c r="B71" i="97"/>
  <c r="B70" i="97"/>
  <c r="B69" i="97"/>
  <c r="B68" i="97"/>
  <c r="B67" i="97"/>
  <c r="B66" i="97"/>
  <c r="B65" i="97"/>
  <c r="B64" i="97"/>
  <c r="B63" i="97"/>
  <c r="B62" i="97"/>
  <c r="C4" i="97"/>
  <c r="C5" i="97"/>
  <c r="C6" i="97"/>
  <c r="C7" i="97"/>
  <c r="C8" i="97"/>
  <c r="C9" i="97"/>
  <c r="C10" i="97"/>
  <c r="C11" i="97"/>
  <c r="C12" i="97"/>
  <c r="C13" i="97"/>
  <c r="C14" i="97"/>
  <c r="C3" i="97"/>
  <c r="B4" i="97"/>
  <c r="B5" i="97"/>
  <c r="B6" i="97"/>
  <c r="B7" i="97"/>
  <c r="B8" i="97"/>
  <c r="B9" i="97"/>
  <c r="B10" i="97"/>
  <c r="B11" i="97"/>
  <c r="B12" i="97"/>
  <c r="B13" i="97"/>
  <c r="B14" i="97"/>
  <c r="B3" i="97"/>
  <c r="B1" i="92" l="1"/>
  <c r="F1" i="92"/>
  <c r="A5" i="92"/>
  <c r="D5" i="92"/>
  <c r="G5" i="92"/>
  <c r="H5" i="92"/>
  <c r="A6" i="92"/>
  <c r="D6" i="92"/>
  <c r="G6" i="92"/>
  <c r="H6" i="92"/>
  <c r="A7" i="92"/>
  <c r="D7" i="92"/>
  <c r="G7" i="92"/>
  <c r="H7" i="92"/>
  <c r="A8" i="92"/>
  <c r="D8" i="92"/>
  <c r="G8" i="92"/>
  <c r="H8" i="92"/>
  <c r="A9" i="92"/>
  <c r="D9" i="92"/>
  <c r="G9" i="92"/>
  <c r="H9" i="92"/>
  <c r="A10" i="92"/>
  <c r="D10" i="92"/>
  <c r="G10" i="92"/>
  <c r="H10" i="92"/>
  <c r="A11" i="92"/>
  <c r="D11" i="92"/>
  <c r="G11" i="92"/>
  <c r="H11" i="92"/>
  <c r="A12" i="92"/>
  <c r="D12" i="92"/>
  <c r="G12" i="92"/>
  <c r="H12" i="92"/>
  <c r="A13" i="92"/>
  <c r="D13" i="92"/>
  <c r="G13" i="92"/>
  <c r="H13" i="92"/>
  <c r="A14" i="92"/>
  <c r="D14" i="92"/>
  <c r="G14" i="92"/>
  <c r="H14" i="92"/>
  <c r="B1" i="91"/>
  <c r="F1" i="91"/>
  <c r="A5" i="91"/>
  <c r="D5" i="91"/>
  <c r="G5" i="91"/>
  <c r="H5" i="91"/>
  <c r="A6" i="91"/>
  <c r="D6" i="91"/>
  <c r="G6" i="91"/>
  <c r="H6" i="91"/>
  <c r="A7" i="91"/>
  <c r="D7" i="91"/>
  <c r="G7" i="91"/>
  <c r="H7" i="91"/>
  <c r="A8" i="91"/>
  <c r="D8" i="91"/>
  <c r="G8" i="91"/>
  <c r="H8" i="91"/>
  <c r="A9" i="91"/>
  <c r="D9" i="91"/>
  <c r="G9" i="91"/>
  <c r="H9" i="91"/>
  <c r="A10" i="91"/>
  <c r="D10" i="91"/>
  <c r="G10" i="91"/>
  <c r="H10" i="91"/>
  <c r="A11" i="91"/>
  <c r="D11" i="91"/>
  <c r="G11" i="91"/>
  <c r="H11" i="91"/>
  <c r="A12" i="91"/>
  <c r="D12" i="91"/>
  <c r="G12" i="91"/>
  <c r="H12" i="91"/>
  <c r="A13" i="91"/>
  <c r="D13" i="91"/>
  <c r="G13" i="91"/>
  <c r="H13" i="91"/>
  <c r="A14" i="91"/>
  <c r="D14" i="91"/>
  <c r="G14" i="91"/>
  <c r="H14" i="91"/>
</calcChain>
</file>

<file path=xl/sharedStrings.xml><?xml version="1.0" encoding="utf-8"?>
<sst xmlns="http://schemas.openxmlformats.org/spreadsheetml/2006/main" count="161" uniqueCount="41">
  <si>
    <t>סך שעות</t>
  </si>
  <si>
    <t>שעה</t>
  </si>
  <si>
    <t>תאריך</t>
  </si>
  <si>
    <t>יום בשבוע</t>
  </si>
  <si>
    <t>מועד סיום עבודה</t>
  </si>
  <si>
    <t>מועד התחלת עבודה</t>
  </si>
  <si>
    <t>תאריך ושעה נוכחיים:</t>
  </si>
  <si>
    <t>תאריך נוכחי:</t>
  </si>
  <si>
    <t>בימים</t>
  </si>
  <si>
    <t>בחודשים</t>
  </si>
  <si>
    <t>בשנים</t>
  </si>
  <si>
    <t>סכום עסקה צמוד</t>
  </si>
  <si>
    <t>סכום עסקה לא צמוד</t>
  </si>
  <si>
    <t>התפרסם ב-</t>
  </si>
  <si>
    <t>לחודש</t>
  </si>
  <si>
    <t>תאריך עסקה</t>
  </si>
  <si>
    <t>תאריך פרסום המדד</t>
  </si>
  <si>
    <t>מדד נוכחי בנקודות</t>
  </si>
  <si>
    <t>תאריך התשלום</t>
  </si>
  <si>
    <t>סכומים לתשלום</t>
  </si>
  <si>
    <t>נתוני העסקה המקורית</t>
  </si>
  <si>
    <t>נתוני התשלום</t>
  </si>
  <si>
    <t>יום פרסום המדד:</t>
  </si>
  <si>
    <t>שימו לב: הפתרון לרשומה זו שגוי</t>
  </si>
  <si>
    <t>שימו לב לפתרון בעמודה G: לא ניתן לחשב מעל ל- 24 שעות בעיצוב תאים מסוג "שעה".</t>
  </si>
  <si>
    <t>הזמן שחלף ממועד העסקה</t>
  </si>
  <si>
    <t>מדד בסיס בנקודות</t>
  </si>
  <si>
    <t>תאריך רכישה</t>
  </si>
  <si>
    <t>תאריך אספקה</t>
  </si>
  <si>
    <t>זמן אספקה:</t>
  </si>
  <si>
    <t>ימים</t>
  </si>
  <si>
    <t>מועד תשלום</t>
  </si>
  <si>
    <t>תנאי תשלום:</t>
  </si>
  <si>
    <t>חודשים</t>
  </si>
  <si>
    <t>זמני אספקה ומועדי תשלום 1</t>
  </si>
  <si>
    <t>זמני אספקה ומועדי תשלום 2</t>
  </si>
  <si>
    <t>זמני אספקה ומועדי תשלום 3</t>
  </si>
  <si>
    <t>זמני אספקה ומועדי תשלום 4</t>
  </si>
  <si>
    <t>שוטף</t>
  </si>
  <si>
    <t>שוטף + 15</t>
  </si>
  <si>
    <t>שוטף + חודשיים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</si>
</sst>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₪&quot;\ #,##0;[Red]&quot;₪&quot;\ \-#,##0"/>
    <numFmt numFmtId="43" formatCode="_ * #,##0.00_ ;_ * \-#,##0.00_ ;_ * &quot;-&quot;??_ ;_ @_ "/>
    <numFmt numFmtId="164" formatCode="0.00_ ;[Red]\-0.00\ "/>
    <numFmt numFmtId="165" formatCode="[$-1000000]h:mm;@"/>
    <numFmt numFmtId="166" formatCode="dddd"/>
    <numFmt numFmtId="167" formatCode="mm/yyyy"/>
    <numFmt numFmtId="168" formatCode="ddd"/>
    <numFmt numFmtId="169" formatCode="#,##0.0"/>
  </numFmts>
  <fonts count="9">
    <font>
      <sz val="10"/>
      <name val="Arial"/>
      <charset val="177"/>
    </font>
    <font>
      <sz val="10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b/>
      <sz val="10"/>
      <name val="Arial"/>
      <family val="2"/>
    </font>
    <font>
      <b/>
      <sz val="10"/>
      <color rgb="FF0066FF"/>
      <name val="Arial"/>
      <family val="2"/>
    </font>
    <font>
      <b/>
      <sz val="13"/>
      <color theme="3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</borders>
  <cellStyleXfs count="16">
    <xf numFmtId="0" fontId="0" fillId="0" borderId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 applyNumberFormat="0">
      <alignment horizontal="left"/>
    </xf>
    <xf numFmtId="0" fontId="3" fillId="0" borderId="0" applyFont="0" applyFill="0" applyBorder="0" applyAlignment="0" applyProtection="0"/>
    <xf numFmtId="0" fontId="5" fillId="0" borderId="0" applyNumberFormat="0">
      <alignment horizontal="right"/>
    </xf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2" applyNumberFormat="0" applyFill="0" applyAlignment="0" applyProtection="0"/>
  </cellStyleXfs>
  <cellXfs count="100">
    <xf numFmtId="0" fontId="0" fillId="0" borderId="0" xfId="0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1" xfId="0" applyNumberFormat="1" applyBorder="1"/>
    <xf numFmtId="165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6" fillId="0" borderId="0" xfId="0" applyFont="1"/>
    <xf numFmtId="165" fontId="6" fillId="2" borderId="1" xfId="0" applyNumberFormat="1" applyFont="1" applyFill="1" applyBorder="1"/>
    <xf numFmtId="14" fontId="6" fillId="2" borderId="1" xfId="0" applyNumberFormat="1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164" fontId="0" fillId="0" borderId="1" xfId="0" applyNumberFormat="1" applyBorder="1"/>
    <xf numFmtId="166" fontId="0" fillId="0" borderId="1" xfId="0" applyNumberFormat="1" applyBorder="1"/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/>
    <xf numFmtId="0" fontId="2" fillId="0" borderId="0" xfId="0" applyFont="1"/>
    <xf numFmtId="168" fontId="0" fillId="0" borderId="1" xfId="0" applyNumberFormat="1" applyBorder="1"/>
    <xf numFmtId="14" fontId="0" fillId="2" borderId="6" xfId="0" applyNumberFormat="1" applyFill="1" applyBorder="1"/>
    <xf numFmtId="4" fontId="0" fillId="2" borderId="0" xfId="0" applyNumberFormat="1" applyFill="1" applyBorder="1"/>
    <xf numFmtId="167" fontId="0" fillId="2" borderId="0" xfId="0" applyNumberFormat="1" applyFill="1" applyBorder="1"/>
    <xf numFmtId="14" fontId="0" fillId="2" borderId="7" xfId="0" applyNumberFormat="1" applyFill="1" applyBorder="1"/>
    <xf numFmtId="14" fontId="0" fillId="2" borderId="8" xfId="0" applyNumberFormat="1" applyFill="1" applyBorder="1"/>
    <xf numFmtId="4" fontId="0" fillId="2" borderId="9" xfId="0" applyNumberFormat="1" applyFill="1" applyBorder="1"/>
    <xf numFmtId="167" fontId="0" fillId="2" borderId="9" xfId="0" applyNumberFormat="1" applyFill="1" applyBorder="1"/>
    <xf numFmtId="14" fontId="0" fillId="2" borderId="10" xfId="0" applyNumberFormat="1" applyFill="1" applyBorder="1"/>
    <xf numFmtId="14" fontId="0" fillId="3" borderId="6" xfId="0" applyNumberFormat="1" applyFill="1" applyBorder="1"/>
    <xf numFmtId="4" fontId="0" fillId="3" borderId="0" xfId="0" applyNumberFormat="1" applyFill="1" applyBorder="1"/>
    <xf numFmtId="17" fontId="0" fillId="3" borderId="0" xfId="0" applyNumberFormat="1" applyFill="1" applyBorder="1"/>
    <xf numFmtId="14" fontId="0" fillId="3" borderId="7" xfId="0" applyNumberFormat="1" applyFill="1" applyBorder="1"/>
    <xf numFmtId="14" fontId="0" fillId="3" borderId="8" xfId="0" applyNumberFormat="1" applyFill="1" applyBorder="1"/>
    <xf numFmtId="4" fontId="0" fillId="3" borderId="9" xfId="0" applyNumberFormat="1" applyFill="1" applyBorder="1"/>
    <xf numFmtId="17" fontId="0" fillId="3" borderId="9" xfId="0" applyNumberFormat="1" applyFill="1" applyBorder="1"/>
    <xf numFmtId="14" fontId="0" fillId="3" borderId="10" xfId="0" applyNumberFormat="1" applyFill="1" applyBorder="1"/>
    <xf numFmtId="6" fontId="0" fillId="2" borderId="6" xfId="0" applyNumberFormat="1" applyFill="1" applyBorder="1"/>
    <xf numFmtId="6" fontId="0" fillId="2" borderId="7" xfId="0" applyNumberFormat="1" applyFill="1" applyBorder="1"/>
    <xf numFmtId="6" fontId="0" fillId="2" borderId="8" xfId="0" applyNumberFormat="1" applyFill="1" applyBorder="1"/>
    <xf numFmtId="6" fontId="0" fillId="2" borderId="10" xfId="0" applyNumberFormat="1" applyFill="1" applyBorder="1"/>
    <xf numFmtId="0" fontId="6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3" fontId="0" fillId="3" borderId="6" xfId="0" applyNumberFormat="1" applyFill="1" applyBorder="1"/>
    <xf numFmtId="4" fontId="0" fillId="3" borderId="7" xfId="0" applyNumberFormat="1" applyFill="1" applyBorder="1"/>
    <xf numFmtId="3" fontId="0" fillId="3" borderId="8" xfId="0" applyNumberFormat="1" applyFill="1" applyBorder="1"/>
    <xf numFmtId="4" fontId="0" fillId="3" borderId="10" xfId="0" applyNumberFormat="1" applyFill="1" applyBorder="1"/>
    <xf numFmtId="169" fontId="0" fillId="3" borderId="0" xfId="0" applyNumberFormat="1" applyFill="1" applyBorder="1"/>
    <xf numFmtId="169" fontId="0" fillId="3" borderId="9" xfId="0" applyNumberFormat="1" applyFill="1" applyBorder="1"/>
    <xf numFmtId="0" fontId="6" fillId="0" borderId="6" xfId="0" applyFont="1" applyBorder="1"/>
    <xf numFmtId="0" fontId="6" fillId="0" borderId="0" xfId="0" applyFont="1" applyBorder="1"/>
    <xf numFmtId="0" fontId="6" fillId="0" borderId="7" xfId="0" applyFont="1" applyBorder="1"/>
    <xf numFmtId="14" fontId="0" fillId="0" borderId="6" xfId="0" applyNumberFormat="1" applyBorder="1"/>
    <xf numFmtId="14" fontId="0" fillId="0" borderId="0" xfId="0" applyNumberFormat="1" applyBorder="1"/>
    <xf numFmtId="14" fontId="0" fillId="0" borderId="7" xfId="0" applyNumberForma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6" xfId="0" applyFont="1" applyBorder="1"/>
    <xf numFmtId="0" fontId="2" fillId="0" borderId="8" xfId="0" applyFont="1" applyBorder="1"/>
    <xf numFmtId="0" fontId="0" fillId="0" borderId="9" xfId="0" applyBorder="1"/>
    <xf numFmtId="0" fontId="2" fillId="0" borderId="10" xfId="0" applyFont="1" applyBorder="1"/>
    <xf numFmtId="0" fontId="2" fillId="0" borderId="7" xfId="0" applyFont="1" applyBorder="1"/>
    <xf numFmtId="14" fontId="0" fillId="0" borderId="8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3" xfId="0" applyNumberFormat="1" applyBorder="1"/>
    <xf numFmtId="14" fontId="0" fillId="0" borderId="4" xfId="0" applyNumberFormat="1" applyBorder="1"/>
    <xf numFmtId="14" fontId="0" fillId="0" borderId="5" xfId="0" applyNumberFormat="1" applyBorder="1"/>
    <xf numFmtId="0" fontId="2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4" fontId="0" fillId="2" borderId="0" xfId="0" applyNumberFormat="1" applyFill="1" applyBorder="1"/>
    <xf numFmtId="14" fontId="0" fillId="2" borderId="9" xfId="0" applyNumberFormat="1" applyFill="1" applyBorder="1"/>
    <xf numFmtId="14" fontId="0" fillId="3" borderId="0" xfId="0" applyNumberFormat="1" applyFill="1" applyBorder="1"/>
    <xf numFmtId="14" fontId="0" fillId="3" borderId="9" xfId="0" applyNumberFormat="1" applyFill="1" applyBorder="1"/>
    <xf numFmtId="0" fontId="6" fillId="2" borderId="1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8" fillId="0" borderId="11" xfId="15" applyBorder="1" applyAlignment="1">
      <alignment horizontal="center"/>
    </xf>
    <xf numFmtId="0" fontId="8" fillId="0" borderId="12" xfId="15" applyBorder="1" applyAlignment="1">
      <alignment horizontal="center"/>
    </xf>
    <xf numFmtId="0" fontId="8" fillId="0" borderId="13" xfId="15" applyBorder="1" applyAlignment="1">
      <alignment horizontal="center"/>
    </xf>
    <xf numFmtId="0" fontId="2" fillId="0" borderId="0" xfId="0" applyFont="1" applyAlignment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6" fontId="7" fillId="2" borderId="3" xfId="0" applyNumberFormat="1" applyFont="1" applyFill="1" applyBorder="1" applyAlignment="1">
      <alignment horizontal="center"/>
    </xf>
    <xf numFmtId="6" fontId="7" fillId="2" borderId="5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16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Normal 2" xfId="13"/>
    <cellStyle name="Normal 3" xfId="14"/>
    <cellStyle name="RF (2)" xfId="10"/>
    <cellStyle name="sh_FCG320B" xfId="11"/>
    <cellStyle name="Spelling 1033,0" xfId="12"/>
    <cellStyle name="כותרת 2" xfId="15" builtinId="17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\&#1513;&#1511;&#1512;&#1493;&#1489;%20&#1502;&#1504;&#1513;&#1492;%20&#1493;&#1490;'&#1504;&#1497;\&#1492;&#1513;&#1499;&#1512;&#1492;\_&#1513;&#1493;&#1499;&#1512;&#1497;&#1501;%20&#1513;&#1506;&#1494;&#1489;&#1493;\&#1504;&#1495;&#1502;&#1497;&#1492;%20&#1496;&#1489;&#1497;&#1489;\&#1496;&#1489;&#1497;&#1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זקים והפסדים בגין עזיבה"/>
      <sheetName val="נזקים והפסדים בגין עזיבה ממוין"/>
      <sheetName val="בדיקת תקינות בעזיבה"/>
      <sheetName val="תחשיבים כולל שינויים בחוזה"/>
      <sheetName val="תחשיבים לפי חוזה מקורי"/>
      <sheetName val="נתוני עזר"/>
      <sheetName val="מצב חובות ובטחונות"/>
      <sheetName val="מדד המחירים לצרכן - חילן"/>
      <sheetName val="שערי מטח בנק ישרא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6000</v>
          </cell>
        </row>
      </sheetData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tabSelected="1" workbookViewId="0"/>
  </sheetViews>
  <sheetFormatPr defaultRowHeight="12.75"/>
  <cols>
    <col min="1" max="1" width="11" bestFit="1" customWidth="1"/>
    <col min="2" max="2" width="10.140625" style="3" bestFit="1" customWidth="1"/>
    <col min="3" max="3" width="9.140625" style="2"/>
    <col min="5" max="5" width="10.140625" bestFit="1" customWidth="1"/>
    <col min="6" max="7" width="9.140625" style="2"/>
    <col min="8" max="8" width="9.140625" style="1"/>
  </cols>
  <sheetData>
    <row r="1" spans="1:8">
      <c r="A1" s="8" t="s">
        <v>7</v>
      </c>
      <c r="B1" s="86"/>
      <c r="C1" s="86"/>
      <c r="D1" s="84" t="s">
        <v>6</v>
      </c>
      <c r="E1" s="84"/>
      <c r="F1" s="85"/>
      <c r="G1" s="85"/>
    </row>
    <row r="3" spans="1:8" s="8" customFormat="1">
      <c r="A3" s="83" t="s">
        <v>5</v>
      </c>
      <c r="B3" s="83"/>
      <c r="C3" s="83"/>
      <c r="D3" s="83" t="s">
        <v>4</v>
      </c>
      <c r="E3" s="83"/>
      <c r="F3" s="83"/>
      <c r="G3" s="9"/>
      <c r="H3" s="12"/>
    </row>
    <row r="4" spans="1:8" s="8" customFormat="1">
      <c r="A4" s="11" t="s">
        <v>3</v>
      </c>
      <c r="B4" s="10" t="s">
        <v>2</v>
      </c>
      <c r="C4" s="9" t="s">
        <v>1</v>
      </c>
      <c r="D4" s="11" t="s">
        <v>3</v>
      </c>
      <c r="E4" s="10" t="s">
        <v>2</v>
      </c>
      <c r="F4" s="9" t="s">
        <v>1</v>
      </c>
      <c r="G4" s="9" t="s">
        <v>0</v>
      </c>
      <c r="H4" s="9" t="s">
        <v>0</v>
      </c>
    </row>
    <row r="5" spans="1:8">
      <c r="A5" s="7"/>
      <c r="B5" s="6">
        <v>40213</v>
      </c>
      <c r="C5" s="5">
        <v>0.35416666666666669</v>
      </c>
      <c r="D5" s="7"/>
      <c r="E5" s="6">
        <v>40214</v>
      </c>
      <c r="F5" s="5">
        <v>0.39583333333333331</v>
      </c>
      <c r="G5" s="4"/>
      <c r="H5" s="4"/>
    </row>
    <row r="6" spans="1:8">
      <c r="A6" s="7"/>
      <c r="B6" s="6">
        <v>40216</v>
      </c>
      <c r="C6" s="5">
        <v>0.53125</v>
      </c>
      <c r="D6" s="7"/>
      <c r="E6" s="6">
        <v>40216</v>
      </c>
      <c r="F6" s="5">
        <v>0.58333333333333337</v>
      </c>
      <c r="G6" s="4"/>
      <c r="H6" s="4"/>
    </row>
    <row r="7" spans="1:8">
      <c r="A7" s="7"/>
      <c r="B7" s="6">
        <v>40217</v>
      </c>
      <c r="C7" s="5">
        <v>0.92708333333333337</v>
      </c>
      <c r="D7" s="7"/>
      <c r="E7" s="6">
        <v>40218</v>
      </c>
      <c r="F7" s="5">
        <v>0.13541666666666666</v>
      </c>
      <c r="G7" s="4"/>
      <c r="H7" s="4"/>
    </row>
    <row r="8" spans="1:8">
      <c r="A8" s="7"/>
      <c r="B8" s="6">
        <v>40219</v>
      </c>
      <c r="C8" s="5">
        <v>0.5625</v>
      </c>
      <c r="D8" s="7"/>
      <c r="E8" s="6">
        <v>40219</v>
      </c>
      <c r="F8" s="5">
        <v>0.60416666666666663</v>
      </c>
      <c r="G8" s="4"/>
      <c r="H8" s="4"/>
    </row>
    <row r="9" spans="1:8">
      <c r="A9" s="7"/>
      <c r="B9" s="6">
        <v>40220</v>
      </c>
      <c r="C9" s="5">
        <v>0.3263888888888889</v>
      </c>
      <c r="D9" s="7"/>
      <c r="E9" s="6">
        <v>40220</v>
      </c>
      <c r="F9" s="5">
        <v>0.54861111111111105</v>
      </c>
      <c r="G9" s="4"/>
      <c r="H9" s="4"/>
    </row>
    <row r="10" spans="1:8">
      <c r="A10" s="7"/>
      <c r="B10" s="6">
        <v>40223</v>
      </c>
      <c r="C10" s="5">
        <v>0.3888888888888889</v>
      </c>
      <c r="D10" s="7"/>
      <c r="E10" s="6">
        <v>40223</v>
      </c>
      <c r="F10" s="5">
        <v>0.4201388888888889</v>
      </c>
      <c r="G10" s="4"/>
      <c r="H10" s="4"/>
    </row>
    <row r="11" spans="1:8">
      <c r="A11" s="7"/>
      <c r="B11" s="6">
        <v>40224</v>
      </c>
      <c r="C11" s="5">
        <v>0.3611111111111111</v>
      </c>
      <c r="D11" s="7"/>
      <c r="E11" s="6">
        <v>40224</v>
      </c>
      <c r="F11" s="5">
        <v>0.45833333333333331</v>
      </c>
      <c r="G11" s="4"/>
      <c r="H11" s="4"/>
    </row>
    <row r="12" spans="1:8">
      <c r="A12" s="7"/>
      <c r="B12" s="6">
        <v>40225</v>
      </c>
      <c r="C12" s="5">
        <v>0.40625</v>
      </c>
      <c r="D12" s="7"/>
      <c r="E12" s="6">
        <v>40225</v>
      </c>
      <c r="F12" s="5">
        <v>0.4375</v>
      </c>
      <c r="G12" s="4"/>
      <c r="H12" s="4"/>
    </row>
    <row r="13" spans="1:8">
      <c r="A13" s="7"/>
      <c r="B13" s="6">
        <v>40230</v>
      </c>
      <c r="C13" s="5">
        <v>0.53472222222222221</v>
      </c>
      <c r="D13" s="7"/>
      <c r="E13" s="6">
        <v>40230</v>
      </c>
      <c r="F13" s="5">
        <v>0.58333333333333337</v>
      </c>
      <c r="G13" s="4"/>
      <c r="H13" s="4"/>
    </row>
    <row r="14" spans="1:8">
      <c r="A14" s="7"/>
      <c r="B14" s="6">
        <v>40237</v>
      </c>
      <c r="C14" s="5">
        <v>0.625</v>
      </c>
      <c r="D14" s="7"/>
      <c r="E14" s="6">
        <v>40237</v>
      </c>
      <c r="F14" s="5">
        <v>0.79166666666666663</v>
      </c>
      <c r="G14" s="4"/>
      <c r="H14" s="4"/>
    </row>
  </sheetData>
  <mergeCells count="5">
    <mergeCell ref="A3:C3"/>
    <mergeCell ref="D3:F3"/>
    <mergeCell ref="D1:E1"/>
    <mergeCell ref="F1:G1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workbookViewId="0"/>
  </sheetViews>
  <sheetFormatPr defaultRowHeight="12.75"/>
  <cols>
    <col min="1" max="1" width="11" bestFit="1" customWidth="1"/>
    <col min="2" max="2" width="10.140625" style="3" bestFit="1" customWidth="1"/>
    <col min="3" max="3" width="9.140625" style="2"/>
    <col min="5" max="5" width="10.140625" bestFit="1" customWidth="1"/>
    <col min="6" max="7" width="9.140625" style="2"/>
    <col min="8" max="8" width="9.140625" style="1"/>
  </cols>
  <sheetData>
    <row r="1" spans="1:9">
      <c r="A1" s="8" t="s">
        <v>7</v>
      </c>
      <c r="B1" s="3">
        <f ca="1">TODAY()</f>
        <v>43429</v>
      </c>
      <c r="D1" s="84" t="s">
        <v>6</v>
      </c>
      <c r="E1" s="84"/>
      <c r="F1" s="87">
        <f ca="1">NOW()</f>
        <v>43429.506763078702</v>
      </c>
      <c r="G1" s="85"/>
    </row>
    <row r="3" spans="1:9" s="8" customFormat="1">
      <c r="A3" s="83" t="s">
        <v>5</v>
      </c>
      <c r="B3" s="83"/>
      <c r="C3" s="83"/>
      <c r="D3" s="83" t="s">
        <v>4</v>
      </c>
      <c r="E3" s="83"/>
      <c r="F3" s="83"/>
      <c r="G3" s="9"/>
      <c r="H3" s="12"/>
    </row>
    <row r="4" spans="1:9" s="8" customFormat="1">
      <c r="A4" s="11" t="s">
        <v>3</v>
      </c>
      <c r="B4" s="10" t="s">
        <v>2</v>
      </c>
      <c r="C4" s="9" t="s">
        <v>1</v>
      </c>
      <c r="D4" s="11" t="s">
        <v>3</v>
      </c>
      <c r="E4" s="10" t="s">
        <v>2</v>
      </c>
      <c r="F4" s="9" t="s">
        <v>1</v>
      </c>
      <c r="G4" s="9" t="s">
        <v>0</v>
      </c>
      <c r="H4" s="9" t="s">
        <v>0</v>
      </c>
    </row>
    <row r="5" spans="1:9">
      <c r="A5" s="4">
        <f t="shared" ref="A5:A14" si="0">WEEKDAY(B5,1)</f>
        <v>5</v>
      </c>
      <c r="B5" s="6">
        <v>40213</v>
      </c>
      <c r="C5" s="5">
        <v>0.35416666666666669</v>
      </c>
      <c r="D5" s="4">
        <f t="shared" ref="D5:D14" si="1">WEEKDAY(E5,1)</f>
        <v>6</v>
      </c>
      <c r="E5" s="6">
        <v>40214</v>
      </c>
      <c r="F5" s="5">
        <v>0.39583333333333331</v>
      </c>
      <c r="G5" s="5">
        <f t="shared" ref="G5:G14" si="2">F5-C5</f>
        <v>4.166666666666663E-2</v>
      </c>
      <c r="H5" s="13">
        <f t="shared" ref="H5:H14" si="3">(F5-C5)*24</f>
        <v>0.99999999999999911</v>
      </c>
      <c r="I5" s="18" t="s">
        <v>23</v>
      </c>
    </row>
    <row r="6" spans="1:9">
      <c r="A6" s="4">
        <f t="shared" si="0"/>
        <v>1</v>
      </c>
      <c r="B6" s="6">
        <v>40216</v>
      </c>
      <c r="C6" s="5">
        <v>0.53125</v>
      </c>
      <c r="D6" s="4">
        <f t="shared" si="1"/>
        <v>1</v>
      </c>
      <c r="E6" s="6">
        <v>40216</v>
      </c>
      <c r="F6" s="5">
        <v>0.58333333333333337</v>
      </c>
      <c r="G6" s="5">
        <f t="shared" si="2"/>
        <v>5.208333333333337E-2</v>
      </c>
      <c r="H6" s="13">
        <f t="shared" si="3"/>
        <v>1.2500000000000009</v>
      </c>
    </row>
    <row r="7" spans="1:9">
      <c r="A7" s="4">
        <f t="shared" si="0"/>
        <v>2</v>
      </c>
      <c r="B7" s="6">
        <v>40217</v>
      </c>
      <c r="C7" s="5">
        <v>0.92708333333333337</v>
      </c>
      <c r="D7" s="4">
        <f t="shared" si="1"/>
        <v>3</v>
      </c>
      <c r="E7" s="6">
        <v>40218</v>
      </c>
      <c r="F7" s="5">
        <v>0.13541666666666666</v>
      </c>
      <c r="G7" s="5">
        <f t="shared" si="2"/>
        <v>-0.79166666666666674</v>
      </c>
      <c r="H7" s="13">
        <f t="shared" si="3"/>
        <v>-19</v>
      </c>
      <c r="I7" s="18" t="s">
        <v>23</v>
      </c>
    </row>
    <row r="8" spans="1:9">
      <c r="A8" s="4">
        <f t="shared" si="0"/>
        <v>4</v>
      </c>
      <c r="B8" s="6">
        <v>40219</v>
      </c>
      <c r="C8" s="5">
        <v>0.5625</v>
      </c>
      <c r="D8" s="4">
        <f t="shared" si="1"/>
        <v>4</v>
      </c>
      <c r="E8" s="6">
        <v>40219</v>
      </c>
      <c r="F8" s="5">
        <v>0.60416666666666663</v>
      </c>
      <c r="G8" s="5">
        <f t="shared" si="2"/>
        <v>4.166666666666663E-2</v>
      </c>
      <c r="H8" s="13">
        <f t="shared" si="3"/>
        <v>0.99999999999999911</v>
      </c>
    </row>
    <row r="9" spans="1:9">
      <c r="A9" s="4">
        <f t="shared" si="0"/>
        <v>5</v>
      </c>
      <c r="B9" s="6">
        <v>40220</v>
      </c>
      <c r="C9" s="5">
        <v>0.3263888888888889</v>
      </c>
      <c r="D9" s="4">
        <f t="shared" si="1"/>
        <v>5</v>
      </c>
      <c r="E9" s="6">
        <v>40220</v>
      </c>
      <c r="F9" s="5">
        <v>0.54861111111111105</v>
      </c>
      <c r="G9" s="5">
        <f t="shared" si="2"/>
        <v>0.22222222222222215</v>
      </c>
      <c r="H9" s="13">
        <f t="shared" si="3"/>
        <v>5.3333333333333321</v>
      </c>
    </row>
    <row r="10" spans="1:9">
      <c r="A10" s="4">
        <f t="shared" si="0"/>
        <v>1</v>
      </c>
      <c r="B10" s="6">
        <v>40223</v>
      </c>
      <c r="C10" s="5">
        <v>0.3888888888888889</v>
      </c>
      <c r="D10" s="4">
        <f t="shared" si="1"/>
        <v>1</v>
      </c>
      <c r="E10" s="6">
        <v>40223</v>
      </c>
      <c r="F10" s="5">
        <v>0.4201388888888889</v>
      </c>
      <c r="G10" s="5">
        <f t="shared" si="2"/>
        <v>3.125E-2</v>
      </c>
      <c r="H10" s="13">
        <f t="shared" si="3"/>
        <v>0.75</v>
      </c>
    </row>
    <row r="11" spans="1:9">
      <c r="A11" s="4">
        <f t="shared" si="0"/>
        <v>2</v>
      </c>
      <c r="B11" s="6">
        <v>40224</v>
      </c>
      <c r="C11" s="5">
        <v>0.3611111111111111</v>
      </c>
      <c r="D11" s="4">
        <f t="shared" si="1"/>
        <v>2</v>
      </c>
      <c r="E11" s="6">
        <v>40224</v>
      </c>
      <c r="F11" s="5">
        <v>0.45833333333333331</v>
      </c>
      <c r="G11" s="5">
        <f t="shared" si="2"/>
        <v>9.722222222222221E-2</v>
      </c>
      <c r="H11" s="13">
        <f t="shared" si="3"/>
        <v>2.333333333333333</v>
      </c>
    </row>
    <row r="12" spans="1:9">
      <c r="A12" s="4">
        <f t="shared" si="0"/>
        <v>3</v>
      </c>
      <c r="B12" s="6">
        <v>40225</v>
      </c>
      <c r="C12" s="5">
        <v>0.40625</v>
      </c>
      <c r="D12" s="4">
        <f t="shared" si="1"/>
        <v>3</v>
      </c>
      <c r="E12" s="6">
        <v>40225</v>
      </c>
      <c r="F12" s="5">
        <v>0.4375</v>
      </c>
      <c r="G12" s="5">
        <f t="shared" si="2"/>
        <v>3.125E-2</v>
      </c>
      <c r="H12" s="13">
        <f t="shared" si="3"/>
        <v>0.75</v>
      </c>
    </row>
    <row r="13" spans="1:9">
      <c r="A13" s="4">
        <f t="shared" si="0"/>
        <v>1</v>
      </c>
      <c r="B13" s="6">
        <v>40230</v>
      </c>
      <c r="C13" s="5">
        <v>0.53472222222222221</v>
      </c>
      <c r="D13" s="4">
        <f t="shared" si="1"/>
        <v>1</v>
      </c>
      <c r="E13" s="6">
        <v>40230</v>
      </c>
      <c r="F13" s="5">
        <v>0.58333333333333337</v>
      </c>
      <c r="G13" s="5">
        <f t="shared" si="2"/>
        <v>4.861111111111116E-2</v>
      </c>
      <c r="H13" s="13">
        <f t="shared" si="3"/>
        <v>1.1666666666666679</v>
      </c>
    </row>
    <row r="14" spans="1:9">
      <c r="A14" s="4">
        <f t="shared" si="0"/>
        <v>1</v>
      </c>
      <c r="B14" s="6">
        <v>40237</v>
      </c>
      <c r="C14" s="5">
        <v>0.625</v>
      </c>
      <c r="D14" s="4">
        <f t="shared" si="1"/>
        <v>1</v>
      </c>
      <c r="E14" s="6">
        <v>40237</v>
      </c>
      <c r="F14" s="5">
        <v>0.79166666666666663</v>
      </c>
      <c r="G14" s="5">
        <f t="shared" si="2"/>
        <v>0.16666666666666663</v>
      </c>
      <c r="H14" s="13">
        <f t="shared" si="3"/>
        <v>3.9999999999999991</v>
      </c>
    </row>
    <row r="15" spans="1:9">
      <c r="B15"/>
      <c r="C15"/>
      <c r="F15"/>
      <c r="G15"/>
      <c r="H15"/>
    </row>
    <row r="16" spans="1:9" s="2" customFormat="1">
      <c r="A16"/>
      <c r="B16"/>
      <c r="C16"/>
      <c r="D16"/>
      <c r="E16"/>
      <c r="F16"/>
      <c r="G16"/>
      <c r="H16"/>
    </row>
    <row r="17" spans="1:8" s="2" customFormat="1">
      <c r="A17"/>
      <c r="B17"/>
      <c r="C17"/>
      <c r="D17"/>
      <c r="E17"/>
      <c r="F17"/>
      <c r="G17"/>
      <c r="H17"/>
    </row>
    <row r="18" spans="1:8" s="2" customFormat="1">
      <c r="A18"/>
      <c r="B18"/>
      <c r="C18"/>
      <c r="D18"/>
      <c r="E18"/>
      <c r="F18"/>
      <c r="G18"/>
      <c r="H18"/>
    </row>
    <row r="19" spans="1:8" s="2" customFormat="1">
      <c r="A19"/>
      <c r="B19"/>
      <c r="C19"/>
      <c r="D19"/>
      <c r="E19"/>
      <c r="F19"/>
      <c r="G19"/>
      <c r="H19"/>
    </row>
    <row r="20" spans="1:8" s="2" customFormat="1">
      <c r="A20"/>
      <c r="B20"/>
      <c r="C20"/>
      <c r="D20"/>
      <c r="E20"/>
      <c r="F20"/>
      <c r="G20"/>
      <c r="H20"/>
    </row>
    <row r="21" spans="1:8" s="2" customFormat="1">
      <c r="A21"/>
      <c r="B21"/>
      <c r="C21"/>
      <c r="D21"/>
      <c r="E21"/>
      <c r="F21"/>
      <c r="G21"/>
      <c r="H21"/>
    </row>
    <row r="22" spans="1:8" s="2" customFormat="1">
      <c r="A22"/>
      <c r="B22"/>
      <c r="C22"/>
      <c r="D22"/>
      <c r="E22"/>
      <c r="F22"/>
      <c r="G22"/>
      <c r="H22"/>
    </row>
    <row r="23" spans="1:8" s="2" customFormat="1">
      <c r="A23"/>
      <c r="B23"/>
      <c r="C23"/>
      <c r="D23"/>
      <c r="E23"/>
      <c r="F23"/>
      <c r="G23"/>
      <c r="H23"/>
    </row>
    <row r="24" spans="1:8" s="2" customFormat="1">
      <c r="A24"/>
      <c r="B24"/>
      <c r="C24"/>
      <c r="D24"/>
      <c r="E24"/>
      <c r="F24"/>
      <c r="G24"/>
      <c r="H24"/>
    </row>
    <row r="25" spans="1:8" s="2" customFormat="1">
      <c r="A25"/>
      <c r="B25"/>
      <c r="C25"/>
      <c r="D25"/>
      <c r="E25"/>
      <c r="F25"/>
      <c r="G25"/>
      <c r="H25"/>
    </row>
    <row r="26" spans="1:8" s="2" customFormat="1">
      <c r="A26"/>
      <c r="B26"/>
      <c r="C26"/>
      <c r="D26"/>
      <c r="E26"/>
      <c r="F26"/>
      <c r="G26"/>
      <c r="H26"/>
    </row>
    <row r="27" spans="1:8" s="2" customFormat="1">
      <c r="A27"/>
      <c r="B27"/>
      <c r="C27"/>
      <c r="D27"/>
      <c r="E27"/>
      <c r="F27"/>
      <c r="G27"/>
      <c r="H27"/>
    </row>
  </sheetData>
  <mergeCells count="4">
    <mergeCell ref="D1:E1"/>
    <mergeCell ref="F1:G1"/>
    <mergeCell ref="A3:C3"/>
    <mergeCell ref="D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workbookViewId="0"/>
  </sheetViews>
  <sheetFormatPr defaultRowHeight="12.75"/>
  <cols>
    <col min="1" max="1" width="11" bestFit="1" customWidth="1"/>
    <col min="2" max="2" width="10.140625" style="3" bestFit="1" customWidth="1"/>
    <col min="3" max="3" width="9.140625" style="2"/>
    <col min="5" max="5" width="10.140625" bestFit="1" customWidth="1"/>
    <col min="6" max="7" width="9.140625" style="2"/>
    <col min="8" max="8" width="9.140625" style="1"/>
  </cols>
  <sheetData>
    <row r="1" spans="1:9">
      <c r="A1" s="8" t="s">
        <v>7</v>
      </c>
      <c r="B1" s="3">
        <f ca="1">TODAY()</f>
        <v>43429</v>
      </c>
      <c r="D1" s="84" t="s">
        <v>6</v>
      </c>
      <c r="E1" s="84"/>
      <c r="F1" s="87">
        <f ca="1">NOW()</f>
        <v>43429.506763078702</v>
      </c>
      <c r="G1" s="85"/>
    </row>
    <row r="3" spans="1:9" s="8" customFormat="1">
      <c r="A3" s="83" t="s">
        <v>5</v>
      </c>
      <c r="B3" s="83"/>
      <c r="C3" s="83"/>
      <c r="D3" s="83" t="s">
        <v>4</v>
      </c>
      <c r="E3" s="83"/>
      <c r="F3" s="83"/>
      <c r="G3" s="9"/>
      <c r="H3" s="12"/>
    </row>
    <row r="4" spans="1:9" s="8" customFormat="1">
      <c r="A4" s="11" t="s">
        <v>3</v>
      </c>
      <c r="B4" s="10" t="s">
        <v>2</v>
      </c>
      <c r="C4" s="9" t="s">
        <v>1</v>
      </c>
      <c r="D4" s="11" t="s">
        <v>3</v>
      </c>
      <c r="E4" s="10" t="s">
        <v>2</v>
      </c>
      <c r="F4" s="9" t="s">
        <v>1</v>
      </c>
      <c r="G4" s="9" t="s">
        <v>0</v>
      </c>
      <c r="H4" s="9" t="s">
        <v>0</v>
      </c>
    </row>
    <row r="5" spans="1:9">
      <c r="A5" s="19">
        <f t="shared" ref="A5:A14" si="0">WEEKDAY(B5,1)</f>
        <v>5</v>
      </c>
      <c r="B5" s="6">
        <v>40213</v>
      </c>
      <c r="C5" s="5">
        <v>0.35416666666666669</v>
      </c>
      <c r="D5" s="14">
        <f t="shared" ref="D5:D14" si="1">WEEKDAY(E5,1)</f>
        <v>6</v>
      </c>
      <c r="E5" s="6">
        <v>40214</v>
      </c>
      <c r="F5" s="5">
        <v>0.39583333333333331</v>
      </c>
      <c r="G5" s="5">
        <f t="shared" ref="G5:G14" si="2">(E5+F5)-(B5+C5)</f>
        <v>1.0416666666715173</v>
      </c>
      <c r="H5" s="13">
        <f t="shared" ref="H5:H14" si="3">((E5+F5)-(B5+C5))*24</f>
        <v>25.000000000116415</v>
      </c>
      <c r="I5" s="18" t="s">
        <v>24</v>
      </c>
    </row>
    <row r="6" spans="1:9">
      <c r="A6" s="19">
        <f t="shared" si="0"/>
        <v>1</v>
      </c>
      <c r="B6" s="6">
        <v>40216</v>
      </c>
      <c r="C6" s="5">
        <v>0.53125</v>
      </c>
      <c r="D6" s="14">
        <f t="shared" si="1"/>
        <v>1</v>
      </c>
      <c r="E6" s="6">
        <v>40216</v>
      </c>
      <c r="F6" s="5">
        <v>0.58333333333333337</v>
      </c>
      <c r="G6" s="5">
        <f t="shared" si="2"/>
        <v>5.2083333335758653E-2</v>
      </c>
      <c r="H6" s="13">
        <f t="shared" si="3"/>
        <v>1.2500000000582077</v>
      </c>
    </row>
    <row r="7" spans="1:9">
      <c r="A7" s="19">
        <f t="shared" si="0"/>
        <v>2</v>
      </c>
      <c r="B7" s="6">
        <v>40217</v>
      </c>
      <c r="C7" s="5">
        <v>0.92708333333333337</v>
      </c>
      <c r="D7" s="14">
        <f t="shared" si="1"/>
        <v>3</v>
      </c>
      <c r="E7" s="6">
        <v>40218</v>
      </c>
      <c r="F7" s="5">
        <v>0.13541666666666666</v>
      </c>
      <c r="G7" s="5">
        <f t="shared" si="2"/>
        <v>0.20833333332848269</v>
      </c>
      <c r="H7" s="13">
        <f t="shared" si="3"/>
        <v>4.9999999998835847</v>
      </c>
    </row>
    <row r="8" spans="1:9">
      <c r="A8" s="19">
        <f t="shared" si="0"/>
        <v>4</v>
      </c>
      <c r="B8" s="6">
        <v>40219</v>
      </c>
      <c r="C8" s="5">
        <v>0.5625</v>
      </c>
      <c r="D8" s="14">
        <f t="shared" si="1"/>
        <v>4</v>
      </c>
      <c r="E8" s="6">
        <v>40219</v>
      </c>
      <c r="F8" s="5">
        <v>0.60416666666666663</v>
      </c>
      <c r="G8" s="5">
        <f t="shared" si="2"/>
        <v>4.1666666664241347E-2</v>
      </c>
      <c r="H8" s="13">
        <f t="shared" si="3"/>
        <v>0.99999999994179234</v>
      </c>
    </row>
    <row r="9" spans="1:9">
      <c r="A9" s="19">
        <f t="shared" si="0"/>
        <v>5</v>
      </c>
      <c r="B9" s="6">
        <v>40220</v>
      </c>
      <c r="C9" s="5">
        <v>0.3263888888888889</v>
      </c>
      <c r="D9" s="14">
        <f t="shared" si="1"/>
        <v>5</v>
      </c>
      <c r="E9" s="6">
        <v>40220</v>
      </c>
      <c r="F9" s="5">
        <v>0.54861111111111105</v>
      </c>
      <c r="G9" s="5">
        <f t="shared" si="2"/>
        <v>0.22222222221898846</v>
      </c>
      <c r="H9" s="13">
        <f t="shared" si="3"/>
        <v>5.3333333332557231</v>
      </c>
    </row>
    <row r="10" spans="1:9">
      <c r="A10" s="19">
        <f t="shared" si="0"/>
        <v>1</v>
      </c>
      <c r="B10" s="6">
        <v>40223</v>
      </c>
      <c r="C10" s="5">
        <v>0.3888888888888889</v>
      </c>
      <c r="D10" s="14">
        <f t="shared" si="1"/>
        <v>1</v>
      </c>
      <c r="E10" s="6">
        <v>40223</v>
      </c>
      <c r="F10" s="5">
        <v>0.4201388888888889</v>
      </c>
      <c r="G10" s="5">
        <f t="shared" si="2"/>
        <v>3.125E-2</v>
      </c>
      <c r="H10" s="13">
        <f t="shared" si="3"/>
        <v>0.75</v>
      </c>
    </row>
    <row r="11" spans="1:9">
      <c r="A11" s="19">
        <f t="shared" si="0"/>
        <v>2</v>
      </c>
      <c r="B11" s="6">
        <v>40224</v>
      </c>
      <c r="C11" s="5">
        <v>0.3611111111111111</v>
      </c>
      <c r="D11" s="14">
        <f t="shared" si="1"/>
        <v>2</v>
      </c>
      <c r="E11" s="6">
        <v>40224</v>
      </c>
      <c r="F11" s="5">
        <v>0.45833333333333331</v>
      </c>
      <c r="G11" s="5">
        <f t="shared" si="2"/>
        <v>9.7222222226264421E-2</v>
      </c>
      <c r="H11" s="13">
        <f t="shared" si="3"/>
        <v>2.3333333334303461</v>
      </c>
    </row>
    <row r="12" spans="1:9">
      <c r="A12" s="19">
        <f t="shared" si="0"/>
        <v>3</v>
      </c>
      <c r="B12" s="6">
        <v>40225</v>
      </c>
      <c r="C12" s="5">
        <v>0.40625</v>
      </c>
      <c r="D12" s="14">
        <f t="shared" si="1"/>
        <v>3</v>
      </c>
      <c r="E12" s="6">
        <v>40225</v>
      </c>
      <c r="F12" s="5">
        <v>0.4375</v>
      </c>
      <c r="G12" s="5">
        <f t="shared" si="2"/>
        <v>3.125E-2</v>
      </c>
      <c r="H12" s="13">
        <f t="shared" si="3"/>
        <v>0.75</v>
      </c>
    </row>
    <row r="13" spans="1:9">
      <c r="A13" s="19">
        <f t="shared" si="0"/>
        <v>1</v>
      </c>
      <c r="B13" s="6">
        <v>40230</v>
      </c>
      <c r="C13" s="5">
        <v>0.53472222222222221</v>
      </c>
      <c r="D13" s="14">
        <f t="shared" si="1"/>
        <v>1</v>
      </c>
      <c r="E13" s="6">
        <v>40230</v>
      </c>
      <c r="F13" s="5">
        <v>0.58333333333333337</v>
      </c>
      <c r="G13" s="5">
        <f t="shared" si="2"/>
        <v>4.8611111116770189E-2</v>
      </c>
      <c r="H13" s="13">
        <f t="shared" si="3"/>
        <v>1.1666666668024845</v>
      </c>
    </row>
    <row r="14" spans="1:9">
      <c r="A14" s="19">
        <f t="shared" si="0"/>
        <v>1</v>
      </c>
      <c r="B14" s="6">
        <v>40237</v>
      </c>
      <c r="C14" s="5">
        <v>0.625</v>
      </c>
      <c r="D14" s="14">
        <f t="shared" si="1"/>
        <v>1</v>
      </c>
      <c r="E14" s="6">
        <v>40237</v>
      </c>
      <c r="F14" s="5">
        <v>0.79166666666666663</v>
      </c>
      <c r="G14" s="5">
        <f t="shared" si="2"/>
        <v>0.16666666666424135</v>
      </c>
      <c r="H14" s="13">
        <f t="shared" si="3"/>
        <v>3.9999999999417923</v>
      </c>
    </row>
    <row r="15" spans="1:9">
      <c r="B15"/>
      <c r="C15"/>
      <c r="F15"/>
      <c r="G15"/>
      <c r="H15"/>
    </row>
    <row r="16" spans="1:9" s="2" customFormat="1">
      <c r="A16"/>
      <c r="B16"/>
      <c r="C16"/>
      <c r="D16"/>
      <c r="E16"/>
      <c r="F16"/>
      <c r="G16"/>
      <c r="H16"/>
    </row>
    <row r="17" spans="1:8" s="2" customFormat="1">
      <c r="A17"/>
      <c r="B17"/>
      <c r="C17"/>
      <c r="D17"/>
      <c r="E17"/>
      <c r="F17"/>
      <c r="G17"/>
      <c r="H17"/>
    </row>
    <row r="18" spans="1:8" s="2" customFormat="1">
      <c r="A18"/>
      <c r="B18"/>
      <c r="C18"/>
      <c r="D18"/>
      <c r="E18"/>
      <c r="F18"/>
      <c r="G18"/>
      <c r="H18"/>
    </row>
    <row r="19" spans="1:8" s="2" customFormat="1">
      <c r="A19"/>
      <c r="B19"/>
      <c r="C19"/>
      <c r="D19"/>
      <c r="E19"/>
      <c r="F19"/>
      <c r="G19"/>
      <c r="H19"/>
    </row>
    <row r="20" spans="1:8" s="2" customFormat="1">
      <c r="A20"/>
      <c r="B20"/>
      <c r="C20"/>
      <c r="D20"/>
      <c r="E20"/>
      <c r="F20"/>
      <c r="G20"/>
      <c r="H20"/>
    </row>
    <row r="21" spans="1:8" s="2" customFormat="1">
      <c r="A21"/>
      <c r="B21"/>
      <c r="C21"/>
      <c r="D21"/>
      <c r="E21"/>
      <c r="F21"/>
      <c r="G21"/>
      <c r="H21"/>
    </row>
    <row r="22" spans="1:8" s="2" customFormat="1">
      <c r="A22"/>
      <c r="B22"/>
      <c r="C22"/>
      <c r="D22"/>
      <c r="E22"/>
      <c r="F22"/>
      <c r="G22"/>
      <c r="H22"/>
    </row>
    <row r="23" spans="1:8" s="2" customFormat="1">
      <c r="A23"/>
      <c r="B23"/>
      <c r="C23"/>
      <c r="D23"/>
      <c r="E23"/>
      <c r="F23"/>
      <c r="G23"/>
      <c r="H23"/>
    </row>
    <row r="24" spans="1:8" s="2" customFormat="1">
      <c r="A24"/>
      <c r="B24"/>
      <c r="C24"/>
      <c r="D24"/>
      <c r="E24"/>
      <c r="F24"/>
      <c r="G24"/>
      <c r="H24"/>
    </row>
    <row r="25" spans="1:8" s="2" customFormat="1">
      <c r="A25"/>
      <c r="B25"/>
      <c r="C25"/>
      <c r="D25"/>
      <c r="E25"/>
      <c r="F25"/>
      <c r="G25"/>
      <c r="H25"/>
    </row>
    <row r="26" spans="1:8" s="2" customFormat="1">
      <c r="A26"/>
      <c r="B26"/>
      <c r="C26"/>
      <c r="D26"/>
      <c r="E26"/>
      <c r="F26"/>
      <c r="G26"/>
      <c r="H26"/>
    </row>
    <row r="27" spans="1:8" s="2" customFormat="1">
      <c r="A27"/>
      <c r="B27"/>
      <c r="C27"/>
      <c r="D27"/>
      <c r="E27"/>
      <c r="F27"/>
      <c r="G27"/>
      <c r="H27"/>
    </row>
  </sheetData>
  <mergeCells count="4">
    <mergeCell ref="D1:E1"/>
    <mergeCell ref="F1:G1"/>
    <mergeCell ref="A3:C3"/>
    <mergeCell ref="D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rightToLeft="1" workbookViewId="0">
      <selection sqref="A1:C1"/>
    </sheetView>
  </sheetViews>
  <sheetFormatPr defaultRowHeight="12.75"/>
  <cols>
    <col min="1" max="3" width="12.7109375" customWidth="1"/>
  </cols>
  <sheetData>
    <row r="1" spans="1:3" ht="17.25" thickBot="1">
      <c r="A1" s="88" t="s">
        <v>34</v>
      </c>
      <c r="B1" s="89"/>
      <c r="C1" s="90"/>
    </row>
    <row r="2" spans="1:3" s="8" customFormat="1" ht="13.5" thickTop="1">
      <c r="A2" s="52" t="s">
        <v>27</v>
      </c>
      <c r="B2" s="53" t="s">
        <v>28</v>
      </c>
      <c r="C2" s="54" t="s">
        <v>31</v>
      </c>
    </row>
    <row r="3" spans="1:3">
      <c r="A3" s="69">
        <v>42370</v>
      </c>
      <c r="B3" s="70"/>
      <c r="C3" s="71"/>
    </row>
    <row r="4" spans="1:3">
      <c r="A4" s="55">
        <v>42423</v>
      </c>
      <c r="B4" s="56"/>
      <c r="C4" s="57"/>
    </row>
    <row r="5" spans="1:3">
      <c r="A5" s="55">
        <v>42449</v>
      </c>
      <c r="B5" s="56"/>
      <c r="C5" s="57"/>
    </row>
    <row r="6" spans="1:3">
      <c r="A6" s="55">
        <v>42465</v>
      </c>
      <c r="B6" s="56"/>
      <c r="C6" s="57"/>
    </row>
    <row r="7" spans="1:3">
      <c r="A7" s="55">
        <v>42508</v>
      </c>
      <c r="B7" s="56"/>
      <c r="C7" s="57"/>
    </row>
    <row r="8" spans="1:3">
      <c r="A8" s="55">
        <v>42551</v>
      </c>
      <c r="B8" s="56"/>
      <c r="C8" s="57"/>
    </row>
    <row r="9" spans="1:3">
      <c r="A9" s="55">
        <v>42563</v>
      </c>
      <c r="B9" s="56"/>
      <c r="C9" s="57"/>
    </row>
    <row r="10" spans="1:3">
      <c r="A10" s="55">
        <v>42607</v>
      </c>
      <c r="B10" s="56"/>
      <c r="C10" s="57"/>
    </row>
    <row r="11" spans="1:3">
      <c r="A11" s="55">
        <v>42627</v>
      </c>
      <c r="B11" s="56"/>
      <c r="C11" s="57"/>
    </row>
    <row r="12" spans="1:3">
      <c r="A12" s="55">
        <v>42661</v>
      </c>
      <c r="B12" s="56"/>
      <c r="C12" s="57"/>
    </row>
    <row r="13" spans="1:3">
      <c r="A13" s="55">
        <v>42693</v>
      </c>
      <c r="B13" s="56"/>
      <c r="C13" s="57"/>
    </row>
    <row r="14" spans="1:3">
      <c r="A14" s="66">
        <v>42735</v>
      </c>
      <c r="B14" s="67"/>
      <c r="C14" s="68"/>
    </row>
    <row r="15" spans="1:3">
      <c r="A15" s="58"/>
      <c r="B15" s="59"/>
      <c r="C15" s="60"/>
    </row>
    <row r="16" spans="1:3">
      <c r="A16" s="61" t="s">
        <v>29</v>
      </c>
      <c r="B16" s="59">
        <v>7</v>
      </c>
      <c r="C16" s="60" t="s">
        <v>30</v>
      </c>
    </row>
    <row r="17" spans="1:3">
      <c r="A17" s="62" t="s">
        <v>32</v>
      </c>
      <c r="B17" s="63">
        <v>45</v>
      </c>
      <c r="C17" s="64" t="s">
        <v>30</v>
      </c>
    </row>
    <row r="18" spans="1:3">
      <c r="A18" s="72"/>
      <c r="B18" s="59"/>
      <c r="C18" s="72"/>
    </row>
    <row r="20" spans="1:3" ht="17.25" thickBot="1">
      <c r="A20" s="88" t="s">
        <v>35</v>
      </c>
      <c r="B20" s="89"/>
      <c r="C20" s="90"/>
    </row>
    <row r="21" spans="1:3" ht="13.5" thickTop="1">
      <c r="A21" s="52" t="s">
        <v>27</v>
      </c>
      <c r="B21" s="53" t="s">
        <v>28</v>
      </c>
      <c r="C21" s="54" t="s">
        <v>31</v>
      </c>
    </row>
    <row r="22" spans="1:3">
      <c r="A22" s="69">
        <v>42370</v>
      </c>
      <c r="B22" s="70"/>
      <c r="C22" s="71"/>
    </row>
    <row r="23" spans="1:3">
      <c r="A23" s="55">
        <v>42423</v>
      </c>
      <c r="B23" s="56"/>
      <c r="C23" s="57"/>
    </row>
    <row r="24" spans="1:3">
      <c r="A24" s="55">
        <v>42449</v>
      </c>
      <c r="B24" s="56"/>
      <c r="C24" s="57"/>
    </row>
    <row r="25" spans="1:3">
      <c r="A25" s="55">
        <v>42465</v>
      </c>
      <c r="B25" s="56"/>
      <c r="C25" s="57"/>
    </row>
    <row r="26" spans="1:3">
      <c r="A26" s="55">
        <v>42508</v>
      </c>
      <c r="B26" s="56"/>
      <c r="C26" s="57"/>
    </row>
    <row r="27" spans="1:3">
      <c r="A27" s="55">
        <v>42551</v>
      </c>
      <c r="B27" s="56"/>
      <c r="C27" s="57"/>
    </row>
    <row r="28" spans="1:3">
      <c r="A28" s="55">
        <v>42563</v>
      </c>
      <c r="B28" s="56"/>
      <c r="C28" s="57"/>
    </row>
    <row r="29" spans="1:3">
      <c r="A29" s="55">
        <v>42607</v>
      </c>
      <c r="B29" s="56"/>
      <c r="C29" s="57"/>
    </row>
    <row r="30" spans="1:3">
      <c r="A30" s="55">
        <v>42627</v>
      </c>
      <c r="B30" s="56"/>
      <c r="C30" s="57"/>
    </row>
    <row r="31" spans="1:3">
      <c r="A31" s="55">
        <v>42661</v>
      </c>
      <c r="B31" s="56"/>
      <c r="C31" s="57"/>
    </row>
    <row r="32" spans="1:3">
      <c r="A32" s="55">
        <v>42693</v>
      </c>
      <c r="B32" s="56"/>
      <c r="C32" s="57"/>
    </row>
    <row r="33" spans="1:3">
      <c r="A33" s="66">
        <v>42735</v>
      </c>
      <c r="B33" s="67"/>
      <c r="C33" s="68"/>
    </row>
    <row r="34" spans="1:3">
      <c r="A34" s="58"/>
      <c r="B34" s="59"/>
      <c r="C34" s="60"/>
    </row>
    <row r="35" spans="1:3">
      <c r="A35" s="61" t="s">
        <v>29</v>
      </c>
      <c r="B35" s="59">
        <v>1</v>
      </c>
      <c r="C35" s="65" t="s">
        <v>33</v>
      </c>
    </row>
    <row r="36" spans="1:3">
      <c r="A36" s="62" t="s">
        <v>32</v>
      </c>
      <c r="B36" s="63">
        <v>3</v>
      </c>
      <c r="C36" s="64" t="s">
        <v>33</v>
      </c>
    </row>
    <row r="39" spans="1:3" ht="17.25" thickBot="1">
      <c r="A39" s="88" t="s">
        <v>36</v>
      </c>
      <c r="B39" s="89"/>
      <c r="C39" s="90"/>
    </row>
    <row r="40" spans="1:3" ht="13.5" thickTop="1">
      <c r="A40" s="52" t="s">
        <v>27</v>
      </c>
      <c r="B40" s="53" t="s">
        <v>28</v>
      </c>
      <c r="C40" s="54" t="s">
        <v>31</v>
      </c>
    </row>
    <row r="41" spans="1:3">
      <c r="A41" s="69">
        <v>42370</v>
      </c>
      <c r="B41" s="70"/>
      <c r="C41" s="71"/>
    </row>
    <row r="42" spans="1:3">
      <c r="A42" s="55">
        <v>42423</v>
      </c>
      <c r="B42" s="56"/>
      <c r="C42" s="57"/>
    </row>
    <row r="43" spans="1:3">
      <c r="A43" s="55">
        <v>42449</v>
      </c>
      <c r="B43" s="56"/>
      <c r="C43" s="57"/>
    </row>
    <row r="44" spans="1:3">
      <c r="A44" s="55">
        <v>42465</v>
      </c>
      <c r="B44" s="56"/>
      <c r="C44" s="57"/>
    </row>
    <row r="45" spans="1:3">
      <c r="A45" s="55">
        <v>42508</v>
      </c>
      <c r="B45" s="56"/>
      <c r="C45" s="57"/>
    </row>
    <row r="46" spans="1:3">
      <c r="A46" s="55">
        <v>42551</v>
      </c>
      <c r="B46" s="56"/>
      <c r="C46" s="57"/>
    </row>
    <row r="47" spans="1:3">
      <c r="A47" s="55">
        <v>42563</v>
      </c>
      <c r="B47" s="56"/>
      <c r="C47" s="57"/>
    </row>
    <row r="48" spans="1:3">
      <c r="A48" s="55">
        <v>42607</v>
      </c>
      <c r="B48" s="56"/>
      <c r="C48" s="57"/>
    </row>
    <row r="49" spans="1:3">
      <c r="A49" s="55">
        <v>42627</v>
      </c>
      <c r="B49" s="56"/>
      <c r="C49" s="57"/>
    </row>
    <row r="50" spans="1:3">
      <c r="A50" s="55">
        <v>42661</v>
      </c>
      <c r="B50" s="56"/>
      <c r="C50" s="57"/>
    </row>
    <row r="51" spans="1:3">
      <c r="A51" s="55">
        <v>42693</v>
      </c>
      <c r="B51" s="56"/>
      <c r="C51" s="57"/>
    </row>
    <row r="52" spans="1:3">
      <c r="A52" s="66">
        <v>42735</v>
      </c>
      <c r="B52" s="67"/>
      <c r="C52" s="68"/>
    </row>
    <row r="53" spans="1:3">
      <c r="A53" s="73"/>
      <c r="B53" s="74"/>
      <c r="C53" s="75"/>
    </row>
    <row r="54" spans="1:3">
      <c r="A54" s="61" t="s">
        <v>29</v>
      </c>
      <c r="B54" s="72" t="s">
        <v>38</v>
      </c>
      <c r="C54" s="65"/>
    </row>
    <row r="55" spans="1:3">
      <c r="A55" s="61"/>
      <c r="B55" s="59"/>
      <c r="C55" s="65"/>
    </row>
    <row r="56" spans="1:3">
      <c r="A56" s="76" t="s">
        <v>32</v>
      </c>
      <c r="B56" s="77" t="s">
        <v>39</v>
      </c>
      <c r="C56" s="78"/>
    </row>
    <row r="57" spans="1:3">
      <c r="A57" s="62"/>
      <c r="B57" s="63">
        <v>15</v>
      </c>
      <c r="C57" s="64" t="s">
        <v>30</v>
      </c>
    </row>
    <row r="60" spans="1:3" ht="17.25" thickBot="1">
      <c r="A60" s="88" t="s">
        <v>37</v>
      </c>
      <c r="B60" s="89"/>
      <c r="C60" s="90"/>
    </row>
    <row r="61" spans="1:3" ht="13.5" thickTop="1">
      <c r="A61" s="52" t="s">
        <v>27</v>
      </c>
      <c r="B61" s="53" t="s">
        <v>28</v>
      </c>
      <c r="C61" s="54" t="s">
        <v>31</v>
      </c>
    </row>
    <row r="62" spans="1:3">
      <c r="A62" s="69">
        <v>42370</v>
      </c>
      <c r="B62" s="70">
        <f>DATE(YEAR(A62),MONTH(A62)+1,1)-1</f>
        <v>42400</v>
      </c>
      <c r="C62" s="71"/>
    </row>
    <row r="63" spans="1:3">
      <c r="A63" s="55">
        <v>42423</v>
      </c>
      <c r="B63" s="56">
        <f t="shared" ref="B63:B73" si="0">DATE(YEAR(A63),MONTH(A63)+1,1)-1</f>
        <v>42429</v>
      </c>
      <c r="C63" s="57"/>
    </row>
    <row r="64" spans="1:3">
      <c r="A64" s="55">
        <v>42449</v>
      </c>
      <c r="B64" s="56">
        <f t="shared" si="0"/>
        <v>42460</v>
      </c>
      <c r="C64" s="57"/>
    </row>
    <row r="65" spans="1:3">
      <c r="A65" s="55">
        <v>42465</v>
      </c>
      <c r="B65" s="56">
        <f t="shared" si="0"/>
        <v>42490</v>
      </c>
      <c r="C65" s="57"/>
    </row>
    <row r="66" spans="1:3">
      <c r="A66" s="55">
        <v>42508</v>
      </c>
      <c r="B66" s="56">
        <f t="shared" si="0"/>
        <v>42521</v>
      </c>
      <c r="C66" s="57"/>
    </row>
    <row r="67" spans="1:3">
      <c r="A67" s="55">
        <v>42551</v>
      </c>
      <c r="B67" s="56">
        <f t="shared" si="0"/>
        <v>42551</v>
      </c>
      <c r="C67" s="57"/>
    </row>
    <row r="68" spans="1:3">
      <c r="A68" s="55">
        <v>42563</v>
      </c>
      <c r="B68" s="56">
        <f t="shared" si="0"/>
        <v>42582</v>
      </c>
      <c r="C68" s="57"/>
    </row>
    <row r="69" spans="1:3">
      <c r="A69" s="55">
        <v>42607</v>
      </c>
      <c r="B69" s="56">
        <f t="shared" si="0"/>
        <v>42613</v>
      </c>
      <c r="C69" s="57"/>
    </row>
    <row r="70" spans="1:3">
      <c r="A70" s="55">
        <v>42627</v>
      </c>
      <c r="B70" s="56">
        <f t="shared" si="0"/>
        <v>42643</v>
      </c>
      <c r="C70" s="57"/>
    </row>
    <row r="71" spans="1:3">
      <c r="A71" s="55">
        <v>42661</v>
      </c>
      <c r="B71" s="56">
        <f t="shared" si="0"/>
        <v>42674</v>
      </c>
      <c r="C71" s="57"/>
    </row>
    <row r="72" spans="1:3">
      <c r="A72" s="55">
        <v>42693</v>
      </c>
      <c r="B72" s="56">
        <f t="shared" si="0"/>
        <v>42704</v>
      </c>
      <c r="C72" s="57"/>
    </row>
    <row r="73" spans="1:3">
      <c r="A73" s="66">
        <v>42735</v>
      </c>
      <c r="B73" s="67">
        <f t="shared" si="0"/>
        <v>42735</v>
      </c>
      <c r="C73" s="68"/>
    </row>
    <row r="74" spans="1:3">
      <c r="A74" s="73"/>
      <c r="B74" s="74"/>
      <c r="C74" s="75"/>
    </row>
    <row r="75" spans="1:3">
      <c r="A75" s="61" t="s">
        <v>29</v>
      </c>
      <c r="B75" s="72" t="s">
        <v>38</v>
      </c>
      <c r="C75" s="65"/>
    </row>
    <row r="76" spans="1:3">
      <c r="A76" s="61"/>
      <c r="B76" s="59"/>
      <c r="C76" s="65"/>
    </row>
    <row r="77" spans="1:3">
      <c r="A77" s="76" t="s">
        <v>32</v>
      </c>
      <c r="B77" s="77" t="s">
        <v>40</v>
      </c>
      <c r="C77" s="78"/>
    </row>
    <row r="78" spans="1:3">
      <c r="A78" s="62"/>
      <c r="B78" s="63">
        <v>2</v>
      </c>
      <c r="C78" s="64" t="s">
        <v>33</v>
      </c>
    </row>
  </sheetData>
  <mergeCells count="4">
    <mergeCell ref="A1:C1"/>
    <mergeCell ref="A20:C20"/>
    <mergeCell ref="A39:C39"/>
    <mergeCell ref="A60:C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rightToLeft="1" workbookViewId="0">
      <selection sqref="A1:C1"/>
    </sheetView>
  </sheetViews>
  <sheetFormatPr defaultRowHeight="12.75"/>
  <cols>
    <col min="1" max="3" width="12.7109375" customWidth="1"/>
  </cols>
  <sheetData>
    <row r="1" spans="1:3" ht="17.25" thickBot="1">
      <c r="A1" s="88" t="s">
        <v>34</v>
      </c>
      <c r="B1" s="89"/>
      <c r="C1" s="90"/>
    </row>
    <row r="2" spans="1:3" s="8" customFormat="1" ht="13.5" thickTop="1">
      <c r="A2" s="52" t="s">
        <v>27</v>
      </c>
      <c r="B2" s="53" t="s">
        <v>28</v>
      </c>
      <c r="C2" s="54" t="s">
        <v>31</v>
      </c>
    </row>
    <row r="3" spans="1:3">
      <c r="A3" s="69">
        <v>42370</v>
      </c>
      <c r="B3" s="70">
        <f t="shared" ref="B3:B14" si="0">A3+$B$16</f>
        <v>42377</v>
      </c>
      <c r="C3" s="71">
        <f>A3+$B$17</f>
        <v>42415</v>
      </c>
    </row>
    <row r="4" spans="1:3">
      <c r="A4" s="55">
        <v>42423</v>
      </c>
      <c r="B4" s="56">
        <f t="shared" si="0"/>
        <v>42430</v>
      </c>
      <c r="C4" s="57">
        <f t="shared" ref="C4:C14" si="1">A4+$B$17</f>
        <v>42468</v>
      </c>
    </row>
    <row r="5" spans="1:3">
      <c r="A5" s="55">
        <v>42449</v>
      </c>
      <c r="B5" s="56">
        <f t="shared" si="0"/>
        <v>42456</v>
      </c>
      <c r="C5" s="57">
        <f t="shared" si="1"/>
        <v>42494</v>
      </c>
    </row>
    <row r="6" spans="1:3">
      <c r="A6" s="55">
        <v>42465</v>
      </c>
      <c r="B6" s="56">
        <f t="shared" si="0"/>
        <v>42472</v>
      </c>
      <c r="C6" s="57">
        <f t="shared" si="1"/>
        <v>42510</v>
      </c>
    </row>
    <row r="7" spans="1:3">
      <c r="A7" s="55">
        <v>42508</v>
      </c>
      <c r="B7" s="56">
        <f t="shared" si="0"/>
        <v>42515</v>
      </c>
      <c r="C7" s="57">
        <f t="shared" si="1"/>
        <v>42553</v>
      </c>
    </row>
    <row r="8" spans="1:3">
      <c r="A8" s="55">
        <v>42551</v>
      </c>
      <c r="B8" s="56">
        <f t="shared" si="0"/>
        <v>42558</v>
      </c>
      <c r="C8" s="57">
        <f t="shared" si="1"/>
        <v>42596</v>
      </c>
    </row>
    <row r="9" spans="1:3">
      <c r="A9" s="55">
        <v>42563</v>
      </c>
      <c r="B9" s="56">
        <f t="shared" si="0"/>
        <v>42570</v>
      </c>
      <c r="C9" s="57">
        <f t="shared" si="1"/>
        <v>42608</v>
      </c>
    </row>
    <row r="10" spans="1:3">
      <c r="A10" s="55">
        <v>42607</v>
      </c>
      <c r="B10" s="56">
        <f t="shared" si="0"/>
        <v>42614</v>
      </c>
      <c r="C10" s="57">
        <f t="shared" si="1"/>
        <v>42652</v>
      </c>
    </row>
    <row r="11" spans="1:3">
      <c r="A11" s="55">
        <v>42627</v>
      </c>
      <c r="B11" s="56">
        <f t="shared" si="0"/>
        <v>42634</v>
      </c>
      <c r="C11" s="57">
        <f t="shared" si="1"/>
        <v>42672</v>
      </c>
    </row>
    <row r="12" spans="1:3">
      <c r="A12" s="55">
        <v>42661</v>
      </c>
      <c r="B12" s="56">
        <f t="shared" si="0"/>
        <v>42668</v>
      </c>
      <c r="C12" s="57">
        <f t="shared" si="1"/>
        <v>42706</v>
      </c>
    </row>
    <row r="13" spans="1:3">
      <c r="A13" s="55">
        <v>42693</v>
      </c>
      <c r="B13" s="56">
        <f t="shared" si="0"/>
        <v>42700</v>
      </c>
      <c r="C13" s="57">
        <f t="shared" si="1"/>
        <v>42738</v>
      </c>
    </row>
    <row r="14" spans="1:3">
      <c r="A14" s="66">
        <v>42735</v>
      </c>
      <c r="B14" s="67">
        <f t="shared" si="0"/>
        <v>42742</v>
      </c>
      <c r="C14" s="68">
        <f t="shared" si="1"/>
        <v>42780</v>
      </c>
    </row>
    <row r="15" spans="1:3">
      <c r="A15" s="58"/>
      <c r="B15" s="59"/>
      <c r="C15" s="60"/>
    </row>
    <row r="16" spans="1:3">
      <c r="A16" s="61" t="s">
        <v>29</v>
      </c>
      <c r="B16" s="59">
        <v>7</v>
      </c>
      <c r="C16" s="60" t="s">
        <v>30</v>
      </c>
    </row>
    <row r="17" spans="1:3">
      <c r="A17" s="62" t="s">
        <v>32</v>
      </c>
      <c r="B17" s="63">
        <v>45</v>
      </c>
      <c r="C17" s="64" t="s">
        <v>30</v>
      </c>
    </row>
    <row r="18" spans="1:3">
      <c r="A18" s="72"/>
      <c r="B18" s="59"/>
      <c r="C18" s="72"/>
    </row>
    <row r="20" spans="1:3" ht="17.25" thickBot="1">
      <c r="A20" s="88" t="s">
        <v>35</v>
      </c>
      <c r="B20" s="89"/>
      <c r="C20" s="90"/>
    </row>
    <row r="21" spans="1:3" ht="13.5" thickTop="1">
      <c r="A21" s="52" t="s">
        <v>27</v>
      </c>
      <c r="B21" s="53" t="s">
        <v>28</v>
      </c>
      <c r="C21" s="54" t="s">
        <v>31</v>
      </c>
    </row>
    <row r="22" spans="1:3">
      <c r="A22" s="69">
        <v>42370</v>
      </c>
      <c r="B22" s="70">
        <f>DATE(YEAR(A22),MONTH(A22)+$B$35,DAY(A22))</f>
        <v>42401</v>
      </c>
      <c r="C22" s="71">
        <f>DATE(YEAR(A22),MONTH(A22)+$B$36,DAY(A22))</f>
        <v>42461</v>
      </c>
    </row>
    <row r="23" spans="1:3">
      <c r="A23" s="55">
        <v>42423</v>
      </c>
      <c r="B23" s="56">
        <f t="shared" ref="B23:B33" si="2">DATE(YEAR(A23),MONTH(A23)+$B$35,DAY(A23))</f>
        <v>42452</v>
      </c>
      <c r="C23" s="57">
        <f t="shared" ref="C23:C33" si="3">DATE(YEAR(A23),MONTH(A23)+$B$36,DAY(A23))</f>
        <v>42513</v>
      </c>
    </row>
    <row r="24" spans="1:3">
      <c r="A24" s="55">
        <v>42449</v>
      </c>
      <c r="B24" s="56">
        <f t="shared" si="2"/>
        <v>42480</v>
      </c>
      <c r="C24" s="57">
        <f t="shared" si="3"/>
        <v>42541</v>
      </c>
    </row>
    <row r="25" spans="1:3">
      <c r="A25" s="55">
        <v>42465</v>
      </c>
      <c r="B25" s="56">
        <f t="shared" si="2"/>
        <v>42495</v>
      </c>
      <c r="C25" s="57">
        <f t="shared" si="3"/>
        <v>42556</v>
      </c>
    </row>
    <row r="26" spans="1:3">
      <c r="A26" s="55">
        <v>42508</v>
      </c>
      <c r="B26" s="56">
        <f t="shared" si="2"/>
        <v>42539</v>
      </c>
      <c r="C26" s="57">
        <f t="shared" si="3"/>
        <v>42600</v>
      </c>
    </row>
    <row r="27" spans="1:3">
      <c r="A27" s="55">
        <v>42551</v>
      </c>
      <c r="B27" s="56">
        <f t="shared" si="2"/>
        <v>42581</v>
      </c>
      <c r="C27" s="57">
        <f t="shared" si="3"/>
        <v>42643</v>
      </c>
    </row>
    <row r="28" spans="1:3">
      <c r="A28" s="55">
        <v>42563</v>
      </c>
      <c r="B28" s="56">
        <f t="shared" si="2"/>
        <v>42594</v>
      </c>
      <c r="C28" s="57">
        <f t="shared" si="3"/>
        <v>42655</v>
      </c>
    </row>
    <row r="29" spans="1:3">
      <c r="A29" s="55">
        <v>42607</v>
      </c>
      <c r="B29" s="56">
        <f t="shared" si="2"/>
        <v>42638</v>
      </c>
      <c r="C29" s="57">
        <f t="shared" si="3"/>
        <v>42699</v>
      </c>
    </row>
    <row r="30" spans="1:3">
      <c r="A30" s="55">
        <v>42627</v>
      </c>
      <c r="B30" s="56">
        <f t="shared" si="2"/>
        <v>42657</v>
      </c>
      <c r="C30" s="57">
        <f t="shared" si="3"/>
        <v>42718</v>
      </c>
    </row>
    <row r="31" spans="1:3">
      <c r="A31" s="55">
        <v>42661</v>
      </c>
      <c r="B31" s="56">
        <f t="shared" si="2"/>
        <v>42692</v>
      </c>
      <c r="C31" s="57">
        <f t="shared" si="3"/>
        <v>42753</v>
      </c>
    </row>
    <row r="32" spans="1:3">
      <c r="A32" s="55">
        <v>42693</v>
      </c>
      <c r="B32" s="56">
        <f t="shared" si="2"/>
        <v>42723</v>
      </c>
      <c r="C32" s="57">
        <f t="shared" si="3"/>
        <v>42785</v>
      </c>
    </row>
    <row r="33" spans="1:3">
      <c r="A33" s="66">
        <v>42735</v>
      </c>
      <c r="B33" s="67">
        <f t="shared" si="2"/>
        <v>42766</v>
      </c>
      <c r="C33" s="68">
        <f t="shared" si="3"/>
        <v>42825</v>
      </c>
    </row>
    <row r="34" spans="1:3">
      <c r="A34" s="58"/>
      <c r="B34" s="59"/>
      <c r="C34" s="60"/>
    </row>
    <row r="35" spans="1:3">
      <c r="A35" s="61" t="s">
        <v>29</v>
      </c>
      <c r="B35" s="59">
        <v>1</v>
      </c>
      <c r="C35" s="65" t="s">
        <v>33</v>
      </c>
    </row>
    <row r="36" spans="1:3">
      <c r="A36" s="62" t="s">
        <v>32</v>
      </c>
      <c r="B36" s="63">
        <v>3</v>
      </c>
      <c r="C36" s="64" t="s">
        <v>33</v>
      </c>
    </row>
    <row r="39" spans="1:3" ht="17.25" thickBot="1">
      <c r="A39" s="88" t="s">
        <v>36</v>
      </c>
      <c r="B39" s="89"/>
      <c r="C39" s="90"/>
    </row>
    <row r="40" spans="1:3" ht="13.5" thickTop="1">
      <c r="A40" s="52" t="s">
        <v>27</v>
      </c>
      <c r="B40" s="53" t="s">
        <v>28</v>
      </c>
      <c r="C40" s="54" t="s">
        <v>31</v>
      </c>
    </row>
    <row r="41" spans="1:3">
      <c r="A41" s="69">
        <v>42370</v>
      </c>
      <c r="B41" s="70">
        <f>DATE(YEAR(A41),MONTH(A41)+1,1)-1</f>
        <v>42400</v>
      </c>
      <c r="C41" s="71">
        <f>DATE(YEAR(A41),MONTH(A41)+1,$B$57)</f>
        <v>42415</v>
      </c>
    </row>
    <row r="42" spans="1:3">
      <c r="A42" s="55">
        <v>42423</v>
      </c>
      <c r="B42" s="56">
        <f t="shared" ref="B42:B52" si="4">DATE(YEAR(A42),MONTH(A42)+1,1)-1</f>
        <v>42429</v>
      </c>
      <c r="C42" s="57">
        <f t="shared" ref="C42:C52" si="5">DATE(YEAR(A42),MONTH(A42)+1,$B$57)</f>
        <v>42444</v>
      </c>
    </row>
    <row r="43" spans="1:3">
      <c r="A43" s="55">
        <v>42449</v>
      </c>
      <c r="B43" s="56">
        <f t="shared" si="4"/>
        <v>42460</v>
      </c>
      <c r="C43" s="57">
        <f t="shared" si="5"/>
        <v>42475</v>
      </c>
    </row>
    <row r="44" spans="1:3">
      <c r="A44" s="55">
        <v>42465</v>
      </c>
      <c r="B44" s="56">
        <f t="shared" si="4"/>
        <v>42490</v>
      </c>
      <c r="C44" s="57">
        <f t="shared" si="5"/>
        <v>42505</v>
      </c>
    </row>
    <row r="45" spans="1:3">
      <c r="A45" s="55">
        <v>42508</v>
      </c>
      <c r="B45" s="56">
        <f t="shared" si="4"/>
        <v>42521</v>
      </c>
      <c r="C45" s="57">
        <f t="shared" si="5"/>
        <v>42536</v>
      </c>
    </row>
    <row r="46" spans="1:3">
      <c r="A46" s="55">
        <v>42551</v>
      </c>
      <c r="B46" s="56">
        <f t="shared" si="4"/>
        <v>42551</v>
      </c>
      <c r="C46" s="57">
        <f t="shared" si="5"/>
        <v>42566</v>
      </c>
    </row>
    <row r="47" spans="1:3">
      <c r="A47" s="55">
        <v>42563</v>
      </c>
      <c r="B47" s="56">
        <f t="shared" si="4"/>
        <v>42582</v>
      </c>
      <c r="C47" s="57">
        <f t="shared" si="5"/>
        <v>42597</v>
      </c>
    </row>
    <row r="48" spans="1:3">
      <c r="A48" s="55">
        <v>42607</v>
      </c>
      <c r="B48" s="56">
        <f t="shared" si="4"/>
        <v>42613</v>
      </c>
      <c r="C48" s="57">
        <f t="shared" si="5"/>
        <v>42628</v>
      </c>
    </row>
    <row r="49" spans="1:3">
      <c r="A49" s="55">
        <v>42627</v>
      </c>
      <c r="B49" s="56">
        <f t="shared" si="4"/>
        <v>42643</v>
      </c>
      <c r="C49" s="57">
        <f t="shared" si="5"/>
        <v>42658</v>
      </c>
    </row>
    <row r="50" spans="1:3">
      <c r="A50" s="55">
        <v>42661</v>
      </c>
      <c r="B50" s="56">
        <f t="shared" si="4"/>
        <v>42674</v>
      </c>
      <c r="C50" s="57">
        <f t="shared" si="5"/>
        <v>42689</v>
      </c>
    </row>
    <row r="51" spans="1:3">
      <c r="A51" s="55">
        <v>42693</v>
      </c>
      <c r="B51" s="56">
        <f t="shared" si="4"/>
        <v>42704</v>
      </c>
      <c r="C51" s="57">
        <f t="shared" si="5"/>
        <v>42719</v>
      </c>
    </row>
    <row r="52" spans="1:3">
      <c r="A52" s="66">
        <v>42735</v>
      </c>
      <c r="B52" s="67">
        <f t="shared" si="4"/>
        <v>42735</v>
      </c>
      <c r="C52" s="68">
        <f t="shared" si="5"/>
        <v>42750</v>
      </c>
    </row>
    <row r="53" spans="1:3">
      <c r="A53" s="73"/>
      <c r="B53" s="74"/>
      <c r="C53" s="75"/>
    </row>
    <row r="54" spans="1:3">
      <c r="A54" s="61" t="s">
        <v>29</v>
      </c>
      <c r="B54" s="72" t="s">
        <v>38</v>
      </c>
      <c r="C54" s="65"/>
    </row>
    <row r="55" spans="1:3">
      <c r="A55" s="61"/>
      <c r="B55" s="59"/>
      <c r="C55" s="65"/>
    </row>
    <row r="56" spans="1:3">
      <c r="A56" s="76" t="s">
        <v>32</v>
      </c>
      <c r="B56" s="77" t="s">
        <v>39</v>
      </c>
      <c r="C56" s="78"/>
    </row>
    <row r="57" spans="1:3">
      <c r="A57" s="62"/>
      <c r="B57" s="63">
        <v>15</v>
      </c>
      <c r="C57" s="64" t="s">
        <v>30</v>
      </c>
    </row>
    <row r="60" spans="1:3" ht="17.25" thickBot="1">
      <c r="A60" s="88" t="s">
        <v>37</v>
      </c>
      <c r="B60" s="89"/>
      <c r="C60" s="90"/>
    </row>
    <row r="61" spans="1:3" ht="13.5" thickTop="1">
      <c r="A61" s="52" t="s">
        <v>27</v>
      </c>
      <c r="B61" s="53" t="s">
        <v>28</v>
      </c>
      <c r="C61" s="54" t="s">
        <v>31</v>
      </c>
    </row>
    <row r="62" spans="1:3">
      <c r="A62" s="69">
        <v>42370</v>
      </c>
      <c r="B62" s="70">
        <f>DATE(YEAR(A62),MONTH(A62)+1,1)-1</f>
        <v>42400</v>
      </c>
      <c r="C62" s="71">
        <f>DATE(YEAR(A62),MONTH(A62)+1+$B$78,1)-1</f>
        <v>42460</v>
      </c>
    </row>
    <row r="63" spans="1:3">
      <c r="A63" s="55">
        <v>42423</v>
      </c>
      <c r="B63" s="56">
        <f t="shared" ref="B63:B73" si="6">DATE(YEAR(A63),MONTH(A63)+1,1)-1</f>
        <v>42429</v>
      </c>
      <c r="C63" s="57">
        <f t="shared" ref="C63:C73" si="7">DATE(YEAR(A63),MONTH(A63)+1+$B$78,1)-1</f>
        <v>42490</v>
      </c>
    </row>
    <row r="64" spans="1:3">
      <c r="A64" s="55">
        <v>42449</v>
      </c>
      <c r="B64" s="56">
        <f t="shared" si="6"/>
        <v>42460</v>
      </c>
      <c r="C64" s="57">
        <f t="shared" si="7"/>
        <v>42521</v>
      </c>
    </row>
    <row r="65" spans="1:3">
      <c r="A65" s="55">
        <v>42465</v>
      </c>
      <c r="B65" s="56">
        <f t="shared" si="6"/>
        <v>42490</v>
      </c>
      <c r="C65" s="57">
        <f t="shared" si="7"/>
        <v>42551</v>
      </c>
    </row>
    <row r="66" spans="1:3">
      <c r="A66" s="55">
        <v>42508</v>
      </c>
      <c r="B66" s="56">
        <f t="shared" si="6"/>
        <v>42521</v>
      </c>
      <c r="C66" s="57">
        <f t="shared" si="7"/>
        <v>42582</v>
      </c>
    </row>
    <row r="67" spans="1:3">
      <c r="A67" s="55">
        <v>42551</v>
      </c>
      <c r="B67" s="56">
        <f t="shared" si="6"/>
        <v>42551</v>
      </c>
      <c r="C67" s="57">
        <f t="shared" si="7"/>
        <v>42613</v>
      </c>
    </row>
    <row r="68" spans="1:3">
      <c r="A68" s="55">
        <v>42563</v>
      </c>
      <c r="B68" s="56">
        <f t="shared" si="6"/>
        <v>42582</v>
      </c>
      <c r="C68" s="57">
        <f t="shared" si="7"/>
        <v>42643</v>
      </c>
    </row>
    <row r="69" spans="1:3">
      <c r="A69" s="55">
        <v>42607</v>
      </c>
      <c r="B69" s="56">
        <f t="shared" si="6"/>
        <v>42613</v>
      </c>
      <c r="C69" s="57">
        <f t="shared" si="7"/>
        <v>42674</v>
      </c>
    </row>
    <row r="70" spans="1:3">
      <c r="A70" s="55">
        <v>42627</v>
      </c>
      <c r="B70" s="56">
        <f t="shared" si="6"/>
        <v>42643</v>
      </c>
      <c r="C70" s="57">
        <f t="shared" si="7"/>
        <v>42704</v>
      </c>
    </row>
    <row r="71" spans="1:3">
      <c r="A71" s="55">
        <v>42661</v>
      </c>
      <c r="B71" s="56">
        <f t="shared" si="6"/>
        <v>42674</v>
      </c>
      <c r="C71" s="57">
        <f t="shared" si="7"/>
        <v>42735</v>
      </c>
    </row>
    <row r="72" spans="1:3">
      <c r="A72" s="55">
        <v>42693</v>
      </c>
      <c r="B72" s="56">
        <f t="shared" si="6"/>
        <v>42704</v>
      </c>
      <c r="C72" s="57">
        <f t="shared" si="7"/>
        <v>42766</v>
      </c>
    </row>
    <row r="73" spans="1:3">
      <c r="A73" s="66">
        <v>42735</v>
      </c>
      <c r="B73" s="67">
        <f t="shared" si="6"/>
        <v>42735</v>
      </c>
      <c r="C73" s="68">
        <f t="shared" si="7"/>
        <v>42794</v>
      </c>
    </row>
    <row r="74" spans="1:3">
      <c r="A74" s="73"/>
      <c r="B74" s="74"/>
      <c r="C74" s="75"/>
    </row>
    <row r="75" spans="1:3">
      <c r="A75" s="61" t="s">
        <v>29</v>
      </c>
      <c r="B75" s="72" t="s">
        <v>38</v>
      </c>
      <c r="C75" s="65"/>
    </row>
    <row r="76" spans="1:3">
      <c r="A76" s="61"/>
      <c r="B76" s="59"/>
      <c r="C76" s="65"/>
    </row>
    <row r="77" spans="1:3">
      <c r="A77" s="76" t="s">
        <v>32</v>
      </c>
      <c r="B77" s="77" t="s">
        <v>40</v>
      </c>
      <c r="C77" s="78"/>
    </row>
    <row r="78" spans="1:3">
      <c r="A78" s="62"/>
      <c r="B78" s="63">
        <v>2</v>
      </c>
      <c r="C78" s="64" t="s">
        <v>33</v>
      </c>
    </row>
  </sheetData>
  <mergeCells count="4">
    <mergeCell ref="A1:C1"/>
    <mergeCell ref="A20:C20"/>
    <mergeCell ref="A39:C39"/>
    <mergeCell ref="A60:C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workbookViewId="0">
      <selection sqref="A1:B1"/>
    </sheetView>
  </sheetViews>
  <sheetFormatPr defaultRowHeight="12.75"/>
  <cols>
    <col min="1" max="1" width="11.7109375" customWidth="1"/>
    <col min="2" max="3" width="9.140625" customWidth="1"/>
    <col min="4" max="4" width="11.7109375" customWidth="1"/>
    <col min="5" max="5" width="11.7109375" style="15" customWidth="1"/>
    <col min="6" max="7" width="9.140625" customWidth="1"/>
    <col min="8" max="8" width="11.7109375" customWidth="1"/>
    <col min="9" max="9" width="10.140625" bestFit="1" customWidth="1"/>
    <col min="10" max="10" width="10.85546875" bestFit="1" customWidth="1"/>
    <col min="11" max="11" width="9.140625" style="15" customWidth="1"/>
    <col min="12" max="13" width="9.140625" customWidth="1"/>
  </cols>
  <sheetData>
    <row r="1" spans="1:13">
      <c r="A1" s="91" t="s">
        <v>22</v>
      </c>
      <c r="B1" s="91"/>
      <c r="C1">
        <v>15</v>
      </c>
    </row>
    <row r="2" spans="1:13" s="17" customFormat="1">
      <c r="A2" s="97" t="s">
        <v>21</v>
      </c>
      <c r="B2" s="98"/>
      <c r="C2" s="98"/>
      <c r="D2" s="99"/>
      <c r="E2" s="92" t="s">
        <v>20</v>
      </c>
      <c r="F2" s="93"/>
      <c r="G2" s="93"/>
      <c r="H2" s="94"/>
      <c r="I2" s="95" t="s">
        <v>19</v>
      </c>
      <c r="J2" s="96"/>
      <c r="K2" s="92" t="s">
        <v>25</v>
      </c>
      <c r="L2" s="93"/>
      <c r="M2" s="94"/>
    </row>
    <row r="3" spans="1:13" s="16" customFormat="1" ht="28.5" customHeight="1">
      <c r="A3" s="40" t="s">
        <v>18</v>
      </c>
      <c r="B3" s="41" t="s">
        <v>17</v>
      </c>
      <c r="C3" s="41" t="s">
        <v>14</v>
      </c>
      <c r="D3" s="44" t="s">
        <v>16</v>
      </c>
      <c r="E3" s="45" t="s">
        <v>15</v>
      </c>
      <c r="F3" s="42" t="s">
        <v>26</v>
      </c>
      <c r="G3" s="42" t="s">
        <v>14</v>
      </c>
      <c r="H3" s="43" t="s">
        <v>13</v>
      </c>
      <c r="I3" s="40" t="s">
        <v>12</v>
      </c>
      <c r="J3" s="44" t="s">
        <v>11</v>
      </c>
      <c r="K3" s="45" t="s">
        <v>8</v>
      </c>
      <c r="L3" s="42" t="s">
        <v>9</v>
      </c>
      <c r="M3" s="43" t="s">
        <v>10</v>
      </c>
    </row>
    <row r="4" spans="1:13">
      <c r="A4" s="20">
        <v>39814</v>
      </c>
      <c r="B4" s="21">
        <v>480.82</v>
      </c>
      <c r="C4" s="79"/>
      <c r="D4" s="23"/>
      <c r="E4" s="28">
        <v>38754</v>
      </c>
      <c r="F4" s="29">
        <v>437.12</v>
      </c>
      <c r="G4" s="81"/>
      <c r="H4" s="31"/>
      <c r="I4" s="36">
        <v>1000</v>
      </c>
      <c r="J4" s="37"/>
      <c r="K4" s="46"/>
      <c r="L4" s="50"/>
      <c r="M4" s="47"/>
    </row>
    <row r="5" spans="1:13">
      <c r="A5" s="20">
        <v>39848</v>
      </c>
      <c r="B5" s="21">
        <v>480.37</v>
      </c>
      <c r="C5" s="79"/>
      <c r="D5" s="23"/>
      <c r="E5" s="28">
        <v>38720</v>
      </c>
      <c r="F5" s="29">
        <v>437.56</v>
      </c>
      <c r="G5" s="81"/>
      <c r="H5" s="31"/>
      <c r="I5" s="36">
        <v>1100</v>
      </c>
      <c r="J5" s="37"/>
      <c r="K5" s="46"/>
      <c r="L5" s="50"/>
      <c r="M5" s="47"/>
    </row>
    <row r="6" spans="1:13">
      <c r="A6" s="20">
        <v>39882</v>
      </c>
      <c r="B6" s="21">
        <v>477.82</v>
      </c>
      <c r="C6" s="79"/>
      <c r="D6" s="23"/>
      <c r="E6" s="28">
        <v>38686</v>
      </c>
      <c r="F6" s="29">
        <v>434.95</v>
      </c>
      <c r="G6" s="81"/>
      <c r="H6" s="31"/>
      <c r="I6" s="36">
        <v>1200</v>
      </c>
      <c r="J6" s="37"/>
      <c r="K6" s="46"/>
      <c r="L6" s="50"/>
      <c r="M6" s="47"/>
    </row>
    <row r="7" spans="1:13">
      <c r="A7" s="20">
        <v>39916</v>
      </c>
      <c r="B7" s="21">
        <v>477.35</v>
      </c>
      <c r="C7" s="79"/>
      <c r="D7" s="23"/>
      <c r="E7" s="28">
        <v>38652</v>
      </c>
      <c r="F7" s="29">
        <v>435.82</v>
      </c>
      <c r="G7" s="81"/>
      <c r="H7" s="31"/>
      <c r="I7" s="36">
        <v>1300</v>
      </c>
      <c r="J7" s="37"/>
      <c r="K7" s="46"/>
      <c r="L7" s="50"/>
      <c r="M7" s="47"/>
    </row>
    <row r="8" spans="1:13">
      <c r="A8" s="20">
        <v>39948</v>
      </c>
      <c r="B8" s="21">
        <v>484.47</v>
      </c>
      <c r="C8" s="79"/>
      <c r="D8" s="23"/>
      <c r="E8" s="28">
        <v>38618</v>
      </c>
      <c r="F8" s="29">
        <v>434.95</v>
      </c>
      <c r="G8" s="81"/>
      <c r="H8" s="31"/>
      <c r="I8" s="36">
        <v>1400</v>
      </c>
      <c r="J8" s="37"/>
      <c r="K8" s="46"/>
      <c r="L8" s="50"/>
      <c r="M8" s="47"/>
    </row>
    <row r="9" spans="1:13">
      <c r="A9" s="20">
        <v>39984</v>
      </c>
      <c r="B9" s="21">
        <v>486.37</v>
      </c>
      <c r="C9" s="79"/>
      <c r="D9" s="23"/>
      <c r="E9" s="28">
        <v>38584</v>
      </c>
      <c r="F9" s="29">
        <v>437.99</v>
      </c>
      <c r="G9" s="81"/>
      <c r="H9" s="31"/>
      <c r="I9" s="36">
        <v>1500</v>
      </c>
      <c r="J9" s="37"/>
      <c r="K9" s="46"/>
      <c r="L9" s="50"/>
      <c r="M9" s="47"/>
    </row>
    <row r="10" spans="1:13">
      <c r="A10" s="20">
        <v>40018</v>
      </c>
      <c r="B10" s="21">
        <v>490.64</v>
      </c>
      <c r="C10" s="79"/>
      <c r="D10" s="23"/>
      <c r="E10" s="28">
        <v>38550</v>
      </c>
      <c r="F10" s="29">
        <v>439.73</v>
      </c>
      <c r="G10" s="81"/>
      <c r="H10" s="31"/>
      <c r="I10" s="36">
        <v>1600</v>
      </c>
      <c r="J10" s="37"/>
      <c r="K10" s="46"/>
      <c r="L10" s="50"/>
      <c r="M10" s="47"/>
    </row>
    <row r="11" spans="1:13">
      <c r="A11" s="20">
        <v>40052</v>
      </c>
      <c r="B11" s="21">
        <v>495.86</v>
      </c>
      <c r="C11" s="79"/>
      <c r="D11" s="23"/>
      <c r="E11" s="28">
        <v>38516</v>
      </c>
      <c r="F11" s="29">
        <v>444.52</v>
      </c>
      <c r="G11" s="81"/>
      <c r="H11" s="31"/>
      <c r="I11" s="36">
        <v>1700</v>
      </c>
      <c r="J11" s="37"/>
      <c r="K11" s="46"/>
      <c r="L11" s="50"/>
      <c r="M11" s="47"/>
    </row>
    <row r="12" spans="1:13">
      <c r="A12" s="20">
        <v>40086</v>
      </c>
      <c r="B12" s="21">
        <v>498.23</v>
      </c>
      <c r="C12" s="79"/>
      <c r="D12" s="23"/>
      <c r="E12" s="28">
        <v>38482</v>
      </c>
      <c r="F12" s="29">
        <v>445.39</v>
      </c>
      <c r="G12" s="81"/>
      <c r="H12" s="31"/>
      <c r="I12" s="36">
        <v>1800</v>
      </c>
      <c r="J12" s="37"/>
      <c r="K12" s="46"/>
      <c r="L12" s="50"/>
      <c r="M12" s="47"/>
    </row>
    <row r="13" spans="1:13">
      <c r="A13" s="20">
        <v>40120</v>
      </c>
      <c r="B13" s="21">
        <v>496.81</v>
      </c>
      <c r="C13" s="79"/>
      <c r="D13" s="23"/>
      <c r="E13" s="28">
        <v>38448</v>
      </c>
      <c r="F13" s="29">
        <v>445.82</v>
      </c>
      <c r="G13" s="81"/>
      <c r="H13" s="31"/>
      <c r="I13" s="36">
        <v>1900</v>
      </c>
      <c r="J13" s="37"/>
      <c r="K13" s="46"/>
      <c r="L13" s="50"/>
      <c r="M13" s="47"/>
    </row>
    <row r="14" spans="1:13">
      <c r="A14" s="20">
        <v>40154</v>
      </c>
      <c r="B14" s="21">
        <v>497.75</v>
      </c>
      <c r="C14" s="79"/>
      <c r="D14" s="23"/>
      <c r="E14" s="28">
        <v>38414</v>
      </c>
      <c r="F14" s="29">
        <v>449.3</v>
      </c>
      <c r="G14" s="81"/>
      <c r="H14" s="31"/>
      <c r="I14" s="36">
        <v>2000</v>
      </c>
      <c r="J14" s="37"/>
      <c r="K14" s="46"/>
      <c r="L14" s="50"/>
      <c r="M14" s="47"/>
    </row>
    <row r="15" spans="1:13">
      <c r="A15" s="20">
        <v>40188</v>
      </c>
      <c r="B15" s="21">
        <v>499.18</v>
      </c>
      <c r="C15" s="79"/>
      <c r="D15" s="23"/>
      <c r="E15" s="28">
        <v>38380</v>
      </c>
      <c r="F15" s="29">
        <v>448.87</v>
      </c>
      <c r="G15" s="81"/>
      <c r="H15" s="31"/>
      <c r="I15" s="36">
        <v>2100</v>
      </c>
      <c r="J15" s="37"/>
      <c r="K15" s="46"/>
      <c r="L15" s="50"/>
      <c r="M15" s="47"/>
    </row>
    <row r="16" spans="1:13">
      <c r="A16" s="24">
        <v>40222</v>
      </c>
      <c r="B16" s="25">
        <v>499.18</v>
      </c>
      <c r="C16" s="80"/>
      <c r="D16" s="27"/>
      <c r="E16" s="32">
        <v>38346</v>
      </c>
      <c r="F16" s="33">
        <v>448</v>
      </c>
      <c r="G16" s="82"/>
      <c r="H16" s="35"/>
      <c r="I16" s="38">
        <v>2200</v>
      </c>
      <c r="J16" s="39"/>
      <c r="K16" s="48"/>
      <c r="L16" s="51"/>
      <c r="M16" s="49"/>
    </row>
  </sheetData>
  <mergeCells count="5">
    <mergeCell ref="A1:B1"/>
    <mergeCell ref="E2:H2"/>
    <mergeCell ref="I2:J2"/>
    <mergeCell ref="K2:M2"/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workbookViewId="0">
      <selection sqref="A1:B1"/>
    </sheetView>
  </sheetViews>
  <sheetFormatPr defaultRowHeight="12.75"/>
  <cols>
    <col min="1" max="1" width="11.7109375" customWidth="1"/>
    <col min="2" max="3" width="9.140625" customWidth="1"/>
    <col min="4" max="4" width="11.7109375" customWidth="1"/>
    <col min="5" max="5" width="11.7109375" style="15" customWidth="1"/>
    <col min="6" max="7" width="9.140625" customWidth="1"/>
    <col min="8" max="8" width="11.7109375" customWidth="1"/>
    <col min="9" max="9" width="10.140625" bestFit="1" customWidth="1"/>
    <col min="10" max="10" width="10.85546875" bestFit="1" customWidth="1"/>
    <col min="11" max="11" width="9.140625" style="15" customWidth="1"/>
    <col min="12" max="13" width="9.140625" customWidth="1"/>
  </cols>
  <sheetData>
    <row r="1" spans="1:13">
      <c r="A1" s="91" t="s">
        <v>22</v>
      </c>
      <c r="B1" s="91"/>
      <c r="C1">
        <v>15</v>
      </c>
    </row>
    <row r="2" spans="1:13" s="17" customFormat="1">
      <c r="A2" s="97" t="s">
        <v>21</v>
      </c>
      <c r="B2" s="98"/>
      <c r="C2" s="98"/>
      <c r="D2" s="99"/>
      <c r="E2" s="92" t="s">
        <v>20</v>
      </c>
      <c r="F2" s="93"/>
      <c r="G2" s="93"/>
      <c r="H2" s="94"/>
      <c r="I2" s="95" t="s">
        <v>19</v>
      </c>
      <c r="J2" s="96"/>
      <c r="K2" s="92" t="s">
        <v>25</v>
      </c>
      <c r="L2" s="93"/>
      <c r="M2" s="94"/>
    </row>
    <row r="3" spans="1:13" s="16" customFormat="1" ht="28.5" customHeight="1">
      <c r="A3" s="40" t="s">
        <v>18</v>
      </c>
      <c r="B3" s="41" t="s">
        <v>17</v>
      </c>
      <c r="C3" s="41" t="s">
        <v>14</v>
      </c>
      <c r="D3" s="44" t="s">
        <v>16</v>
      </c>
      <c r="E3" s="45" t="s">
        <v>15</v>
      </c>
      <c r="F3" s="42" t="s">
        <v>26</v>
      </c>
      <c r="G3" s="42" t="s">
        <v>14</v>
      </c>
      <c r="H3" s="43" t="s">
        <v>13</v>
      </c>
      <c r="I3" s="40" t="s">
        <v>12</v>
      </c>
      <c r="J3" s="44" t="s">
        <v>11</v>
      </c>
      <c r="K3" s="45" t="s">
        <v>8</v>
      </c>
      <c r="L3" s="42" t="s">
        <v>9</v>
      </c>
      <c r="M3" s="43" t="s">
        <v>10</v>
      </c>
    </row>
    <row r="4" spans="1:13">
      <c r="A4" s="20">
        <v>39814</v>
      </c>
      <c r="B4" s="21">
        <v>480.82</v>
      </c>
      <c r="C4" s="22">
        <f>DATE(YEAR(D4),MONTH(D4)-1,1)</f>
        <v>39753</v>
      </c>
      <c r="D4" s="23">
        <f>DATE(YEAR(A4),IF(DAY(A4)&lt;$C$1,MONTH(A4)-1,MONTH(A4)),$C$1)</f>
        <v>39797</v>
      </c>
      <c r="E4" s="28">
        <v>38754</v>
      </c>
      <c r="F4" s="29">
        <v>437.12</v>
      </c>
      <c r="G4" s="30">
        <f>DATE(YEAR(H4),MONTH(H4)-1,1)</f>
        <v>38687</v>
      </c>
      <c r="H4" s="31">
        <f>DATE(YEAR(E4),IF(DAY(E4)&lt;$C$1,MONTH(E4)-1,MONTH(E4)),$C$1)</f>
        <v>38732</v>
      </c>
      <c r="I4" s="36">
        <v>1000</v>
      </c>
      <c r="J4" s="37"/>
      <c r="K4" s="46"/>
      <c r="L4" s="50"/>
      <c r="M4" s="47"/>
    </row>
    <row r="5" spans="1:13">
      <c r="A5" s="20">
        <v>39848</v>
      </c>
      <c r="B5" s="21">
        <v>480.37</v>
      </c>
      <c r="C5" s="22">
        <f t="shared" ref="C5:C16" si="0">DATE(YEAR(D5),MONTH(D5)-1,1)</f>
        <v>39783</v>
      </c>
      <c r="D5" s="23">
        <f t="shared" ref="D5:D16" si="1">DATE(YEAR(A5),IF(DAY(A5)&lt;$C$1,MONTH(A5)-1,MONTH(A5)),$C$1)</f>
        <v>39828</v>
      </c>
      <c r="E5" s="28">
        <v>38720</v>
      </c>
      <c r="F5" s="29">
        <v>437.56</v>
      </c>
      <c r="G5" s="30">
        <f t="shared" ref="G5:G16" si="2">DATE(YEAR(H5),MONTH(H5)-1,1)</f>
        <v>38657</v>
      </c>
      <c r="H5" s="31">
        <f t="shared" ref="H5:H16" si="3">DATE(YEAR(E5),IF(DAY(E5)&lt;$C$1,MONTH(E5)-1,MONTH(E5)),$C$1)</f>
        <v>38701</v>
      </c>
      <c r="I5" s="36">
        <v>1100</v>
      </c>
      <c r="J5" s="37"/>
      <c r="K5" s="46"/>
      <c r="L5" s="50"/>
      <c r="M5" s="47"/>
    </row>
    <row r="6" spans="1:13">
      <c r="A6" s="20">
        <v>39882</v>
      </c>
      <c r="B6" s="21">
        <v>477.82</v>
      </c>
      <c r="C6" s="22">
        <f t="shared" si="0"/>
        <v>39814</v>
      </c>
      <c r="D6" s="23">
        <f t="shared" si="1"/>
        <v>39859</v>
      </c>
      <c r="E6" s="28">
        <v>38686</v>
      </c>
      <c r="F6" s="29">
        <v>434.95</v>
      </c>
      <c r="G6" s="30">
        <f t="shared" si="2"/>
        <v>38626</v>
      </c>
      <c r="H6" s="31">
        <f t="shared" si="3"/>
        <v>38671</v>
      </c>
      <c r="I6" s="36">
        <v>1200</v>
      </c>
      <c r="J6" s="37"/>
      <c r="K6" s="46"/>
      <c r="L6" s="50"/>
      <c r="M6" s="47"/>
    </row>
    <row r="7" spans="1:13">
      <c r="A7" s="20">
        <v>39916</v>
      </c>
      <c r="B7" s="21">
        <v>477.35</v>
      </c>
      <c r="C7" s="22">
        <f t="shared" si="0"/>
        <v>39845</v>
      </c>
      <c r="D7" s="23">
        <f t="shared" si="1"/>
        <v>39887</v>
      </c>
      <c r="E7" s="28">
        <v>38652</v>
      </c>
      <c r="F7" s="29">
        <v>435.82</v>
      </c>
      <c r="G7" s="30">
        <f t="shared" si="2"/>
        <v>38596</v>
      </c>
      <c r="H7" s="31">
        <f t="shared" si="3"/>
        <v>38640</v>
      </c>
      <c r="I7" s="36">
        <v>1300</v>
      </c>
      <c r="J7" s="37"/>
      <c r="K7" s="46"/>
      <c r="L7" s="50"/>
      <c r="M7" s="47"/>
    </row>
    <row r="8" spans="1:13">
      <c r="A8" s="20">
        <v>39948</v>
      </c>
      <c r="B8" s="21">
        <v>484.47</v>
      </c>
      <c r="C8" s="22">
        <f t="shared" si="0"/>
        <v>39904</v>
      </c>
      <c r="D8" s="23">
        <f t="shared" si="1"/>
        <v>39948</v>
      </c>
      <c r="E8" s="28">
        <v>38618</v>
      </c>
      <c r="F8" s="29">
        <v>434.95</v>
      </c>
      <c r="G8" s="30">
        <f t="shared" si="2"/>
        <v>38565</v>
      </c>
      <c r="H8" s="31">
        <f t="shared" si="3"/>
        <v>38610</v>
      </c>
      <c r="I8" s="36">
        <v>1400</v>
      </c>
      <c r="J8" s="37"/>
      <c r="K8" s="46"/>
      <c r="L8" s="50"/>
      <c r="M8" s="47"/>
    </row>
    <row r="9" spans="1:13">
      <c r="A9" s="20">
        <v>39984</v>
      </c>
      <c r="B9" s="21">
        <v>486.37</v>
      </c>
      <c r="C9" s="22">
        <f t="shared" si="0"/>
        <v>39934</v>
      </c>
      <c r="D9" s="23">
        <f t="shared" si="1"/>
        <v>39979</v>
      </c>
      <c r="E9" s="28">
        <v>38584</v>
      </c>
      <c r="F9" s="29">
        <v>437.99</v>
      </c>
      <c r="G9" s="30">
        <f t="shared" si="2"/>
        <v>38534</v>
      </c>
      <c r="H9" s="31">
        <f t="shared" si="3"/>
        <v>38579</v>
      </c>
      <c r="I9" s="36">
        <v>1500</v>
      </c>
      <c r="J9" s="37"/>
      <c r="K9" s="46"/>
      <c r="L9" s="50"/>
      <c r="M9" s="47"/>
    </row>
    <row r="10" spans="1:13">
      <c r="A10" s="20">
        <v>40018</v>
      </c>
      <c r="B10" s="21">
        <v>490.64</v>
      </c>
      <c r="C10" s="22">
        <f t="shared" si="0"/>
        <v>39965</v>
      </c>
      <c r="D10" s="23">
        <f t="shared" si="1"/>
        <v>40009</v>
      </c>
      <c r="E10" s="28">
        <v>38550</v>
      </c>
      <c r="F10" s="29">
        <v>439.73</v>
      </c>
      <c r="G10" s="30">
        <f t="shared" si="2"/>
        <v>38504</v>
      </c>
      <c r="H10" s="31">
        <f t="shared" si="3"/>
        <v>38548</v>
      </c>
      <c r="I10" s="36">
        <v>1600</v>
      </c>
      <c r="J10" s="37"/>
      <c r="K10" s="46"/>
      <c r="L10" s="50"/>
      <c r="M10" s="47"/>
    </row>
    <row r="11" spans="1:13">
      <c r="A11" s="20">
        <v>40052</v>
      </c>
      <c r="B11" s="21">
        <v>495.86</v>
      </c>
      <c r="C11" s="22">
        <f t="shared" si="0"/>
        <v>39995</v>
      </c>
      <c r="D11" s="23">
        <f t="shared" si="1"/>
        <v>40040</v>
      </c>
      <c r="E11" s="28">
        <v>38516</v>
      </c>
      <c r="F11" s="29">
        <v>444.52</v>
      </c>
      <c r="G11" s="30">
        <f t="shared" si="2"/>
        <v>38443</v>
      </c>
      <c r="H11" s="31">
        <f t="shared" si="3"/>
        <v>38487</v>
      </c>
      <c r="I11" s="36">
        <v>1700</v>
      </c>
      <c r="J11" s="37"/>
      <c r="K11" s="46"/>
      <c r="L11" s="50"/>
      <c r="M11" s="47"/>
    </row>
    <row r="12" spans="1:13">
      <c r="A12" s="20">
        <v>40086</v>
      </c>
      <c r="B12" s="21">
        <v>498.23</v>
      </c>
      <c r="C12" s="22">
        <f t="shared" si="0"/>
        <v>40026</v>
      </c>
      <c r="D12" s="23">
        <f t="shared" si="1"/>
        <v>40071</v>
      </c>
      <c r="E12" s="28">
        <v>38482</v>
      </c>
      <c r="F12" s="29">
        <v>445.39</v>
      </c>
      <c r="G12" s="30">
        <f t="shared" si="2"/>
        <v>38412</v>
      </c>
      <c r="H12" s="31">
        <f t="shared" si="3"/>
        <v>38457</v>
      </c>
      <c r="I12" s="36">
        <v>1800</v>
      </c>
      <c r="J12" s="37"/>
      <c r="K12" s="46"/>
      <c r="L12" s="50"/>
      <c r="M12" s="47"/>
    </row>
    <row r="13" spans="1:13">
      <c r="A13" s="20">
        <v>40120</v>
      </c>
      <c r="B13" s="21">
        <v>496.81</v>
      </c>
      <c r="C13" s="22">
        <f t="shared" si="0"/>
        <v>40057</v>
      </c>
      <c r="D13" s="23">
        <f t="shared" si="1"/>
        <v>40101</v>
      </c>
      <c r="E13" s="28">
        <v>38448</v>
      </c>
      <c r="F13" s="29">
        <v>445.82</v>
      </c>
      <c r="G13" s="30">
        <f t="shared" si="2"/>
        <v>38384</v>
      </c>
      <c r="H13" s="31">
        <f t="shared" si="3"/>
        <v>38426</v>
      </c>
      <c r="I13" s="36">
        <v>1900</v>
      </c>
      <c r="J13" s="37"/>
      <c r="K13" s="46"/>
      <c r="L13" s="50"/>
      <c r="M13" s="47"/>
    </row>
    <row r="14" spans="1:13">
      <c r="A14" s="20">
        <v>40154</v>
      </c>
      <c r="B14" s="21">
        <v>497.75</v>
      </c>
      <c r="C14" s="22">
        <f t="shared" si="0"/>
        <v>40087</v>
      </c>
      <c r="D14" s="23">
        <f t="shared" si="1"/>
        <v>40132</v>
      </c>
      <c r="E14" s="28">
        <v>38414</v>
      </c>
      <c r="F14" s="29">
        <v>449.3</v>
      </c>
      <c r="G14" s="30">
        <f t="shared" si="2"/>
        <v>38353</v>
      </c>
      <c r="H14" s="31">
        <f t="shared" si="3"/>
        <v>38398</v>
      </c>
      <c r="I14" s="36">
        <v>2000</v>
      </c>
      <c r="J14" s="37"/>
      <c r="K14" s="46"/>
      <c r="L14" s="50"/>
      <c r="M14" s="47"/>
    </row>
    <row r="15" spans="1:13">
      <c r="A15" s="20">
        <v>40188</v>
      </c>
      <c r="B15" s="21">
        <v>499.18</v>
      </c>
      <c r="C15" s="22">
        <f t="shared" si="0"/>
        <v>40118</v>
      </c>
      <c r="D15" s="23">
        <f t="shared" si="1"/>
        <v>40162</v>
      </c>
      <c r="E15" s="28">
        <v>38380</v>
      </c>
      <c r="F15" s="29">
        <v>448.87</v>
      </c>
      <c r="G15" s="30">
        <f t="shared" si="2"/>
        <v>38322</v>
      </c>
      <c r="H15" s="31">
        <f t="shared" si="3"/>
        <v>38367</v>
      </c>
      <c r="I15" s="36">
        <v>2100</v>
      </c>
      <c r="J15" s="37"/>
      <c r="K15" s="46"/>
      <c r="L15" s="50"/>
      <c r="M15" s="47"/>
    </row>
    <row r="16" spans="1:13">
      <c r="A16" s="24">
        <v>40222</v>
      </c>
      <c r="B16" s="25">
        <v>499.18</v>
      </c>
      <c r="C16" s="26">
        <f t="shared" si="0"/>
        <v>40148</v>
      </c>
      <c r="D16" s="27">
        <f t="shared" si="1"/>
        <v>40193</v>
      </c>
      <c r="E16" s="32">
        <v>38346</v>
      </c>
      <c r="F16" s="33">
        <v>448</v>
      </c>
      <c r="G16" s="34">
        <f t="shared" si="2"/>
        <v>38292</v>
      </c>
      <c r="H16" s="35">
        <f t="shared" si="3"/>
        <v>38336</v>
      </c>
      <c r="I16" s="38">
        <v>2200</v>
      </c>
      <c r="J16" s="39"/>
      <c r="K16" s="48"/>
      <c r="L16" s="51"/>
      <c r="M16" s="49"/>
    </row>
  </sheetData>
  <mergeCells count="5">
    <mergeCell ref="A1:B1"/>
    <mergeCell ref="A2:D2"/>
    <mergeCell ref="E2:H2"/>
    <mergeCell ref="I2:J2"/>
    <mergeCell ref="K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workbookViewId="0">
      <selection sqref="A1:B1"/>
    </sheetView>
  </sheetViews>
  <sheetFormatPr defaultRowHeight="12.75"/>
  <cols>
    <col min="1" max="1" width="11.7109375" customWidth="1"/>
    <col min="2" max="3" width="9.140625" customWidth="1"/>
    <col min="4" max="4" width="11.7109375" customWidth="1"/>
    <col min="5" max="5" width="11.7109375" style="15" customWidth="1"/>
    <col min="6" max="7" width="9.140625" customWidth="1"/>
    <col min="8" max="8" width="11.7109375" customWidth="1"/>
    <col min="9" max="9" width="10.140625" bestFit="1" customWidth="1"/>
    <col min="10" max="10" width="10.85546875" bestFit="1" customWidth="1"/>
    <col min="11" max="11" width="9.140625" style="15" customWidth="1"/>
    <col min="12" max="13" width="9.140625" customWidth="1"/>
  </cols>
  <sheetData>
    <row r="1" spans="1:13">
      <c r="A1" s="91" t="s">
        <v>22</v>
      </c>
      <c r="B1" s="91"/>
      <c r="C1">
        <v>15</v>
      </c>
    </row>
    <row r="2" spans="1:13" s="17" customFormat="1">
      <c r="A2" s="97" t="s">
        <v>21</v>
      </c>
      <c r="B2" s="98"/>
      <c r="C2" s="98"/>
      <c r="D2" s="99"/>
      <c r="E2" s="92" t="s">
        <v>20</v>
      </c>
      <c r="F2" s="93"/>
      <c r="G2" s="93"/>
      <c r="H2" s="94"/>
      <c r="I2" s="95" t="s">
        <v>19</v>
      </c>
      <c r="J2" s="96"/>
      <c r="K2" s="92" t="s">
        <v>25</v>
      </c>
      <c r="L2" s="93"/>
      <c r="M2" s="94"/>
    </row>
    <row r="3" spans="1:13" s="16" customFormat="1" ht="28.5" customHeight="1">
      <c r="A3" s="40" t="s">
        <v>18</v>
      </c>
      <c r="B3" s="41" t="s">
        <v>17</v>
      </c>
      <c r="C3" s="41" t="s">
        <v>14</v>
      </c>
      <c r="D3" s="44" t="s">
        <v>16</v>
      </c>
      <c r="E3" s="45" t="s">
        <v>15</v>
      </c>
      <c r="F3" s="42" t="s">
        <v>26</v>
      </c>
      <c r="G3" s="42" t="s">
        <v>14</v>
      </c>
      <c r="H3" s="43" t="s">
        <v>13</v>
      </c>
      <c r="I3" s="40" t="s">
        <v>12</v>
      </c>
      <c r="J3" s="44" t="s">
        <v>11</v>
      </c>
      <c r="K3" s="45" t="s">
        <v>8</v>
      </c>
      <c r="L3" s="42" t="s">
        <v>9</v>
      </c>
      <c r="M3" s="43" t="s">
        <v>10</v>
      </c>
    </row>
    <row r="4" spans="1:13">
      <c r="A4" s="20">
        <v>39814</v>
      </c>
      <c r="B4" s="21">
        <v>480.82</v>
      </c>
      <c r="C4" s="22">
        <f>DATE(YEAR(D4),MONTH(D4)-1,1)</f>
        <v>39753</v>
      </c>
      <c r="D4" s="23">
        <f>DATE(YEAR(A4),IF(DAY(A4)&lt;$C$1,MONTH(A4)-1,MONTH(A4)),$C$1)</f>
        <v>39797</v>
      </c>
      <c r="E4" s="28">
        <v>38754</v>
      </c>
      <c r="F4" s="29">
        <v>437.12</v>
      </c>
      <c r="G4" s="30">
        <f>DATE(YEAR(H4),MONTH(H4)-1,1)</f>
        <v>38687</v>
      </c>
      <c r="H4" s="31">
        <f>DATE(YEAR(E4),IF(DAY(E4)&lt;$C$1,MONTH(E4)-1,MONTH(E4)),$C$1)</f>
        <v>38732</v>
      </c>
      <c r="I4" s="36">
        <v>1000</v>
      </c>
      <c r="J4" s="37">
        <f t="shared" ref="J4:J16" si="0">I4*B4/F4</f>
        <v>1099.9725475841874</v>
      </c>
      <c r="K4" s="46">
        <f>A4-E4</f>
        <v>1060</v>
      </c>
      <c r="L4" s="50">
        <f>(A4-E4)/365*12</f>
        <v>34.849315068493155</v>
      </c>
      <c r="M4" s="47">
        <f>(A4-E4)/365</f>
        <v>2.904109589041096</v>
      </c>
    </row>
    <row r="5" spans="1:13">
      <c r="A5" s="20">
        <v>39848</v>
      </c>
      <c r="B5" s="21">
        <v>480.37</v>
      </c>
      <c r="C5" s="22">
        <f t="shared" ref="C5:C16" si="1">DATE(YEAR(D5),MONTH(D5)-1,1)</f>
        <v>39783</v>
      </c>
      <c r="D5" s="23">
        <f t="shared" ref="D5:D16" si="2">DATE(YEAR(A5),IF(DAY(A5)&lt;$C$1,MONTH(A5)-1,MONTH(A5)),$C$1)</f>
        <v>39828</v>
      </c>
      <c r="E5" s="28">
        <v>38720</v>
      </c>
      <c r="F5" s="29">
        <v>437.56</v>
      </c>
      <c r="G5" s="30">
        <f t="shared" ref="G5:G16" si="3">DATE(YEAR(H5),MONTH(H5)-1,1)</f>
        <v>38657</v>
      </c>
      <c r="H5" s="31">
        <f t="shared" ref="H5:H16" si="4">DATE(YEAR(E5),IF(DAY(E5)&lt;$C$1,MONTH(E5)-1,MONTH(E5)),$C$1)</f>
        <v>38701</v>
      </c>
      <c r="I5" s="36">
        <v>1100</v>
      </c>
      <c r="J5" s="37">
        <f t="shared" si="0"/>
        <v>1207.6218118658012</v>
      </c>
      <c r="K5" s="46">
        <f t="shared" ref="K5:K16" si="5">A5-E5</f>
        <v>1128</v>
      </c>
      <c r="L5" s="50">
        <f t="shared" ref="L5:L16" si="6">(A5-E5)/365*12</f>
        <v>37.084931506849315</v>
      </c>
      <c r="M5" s="47">
        <f t="shared" ref="M5:M16" si="7">(A5-E5)/365</f>
        <v>3.0904109589041098</v>
      </c>
    </row>
    <row r="6" spans="1:13">
      <c r="A6" s="20">
        <v>39882</v>
      </c>
      <c r="B6" s="21">
        <v>477.82</v>
      </c>
      <c r="C6" s="22">
        <f t="shared" si="1"/>
        <v>39814</v>
      </c>
      <c r="D6" s="23">
        <f t="shared" si="2"/>
        <v>39859</v>
      </c>
      <c r="E6" s="28">
        <v>38686</v>
      </c>
      <c r="F6" s="29">
        <v>434.95</v>
      </c>
      <c r="G6" s="30">
        <f t="shared" si="3"/>
        <v>38626</v>
      </c>
      <c r="H6" s="31">
        <f t="shared" si="4"/>
        <v>38671</v>
      </c>
      <c r="I6" s="36">
        <v>1200</v>
      </c>
      <c r="J6" s="37">
        <f t="shared" si="0"/>
        <v>1318.2756638694102</v>
      </c>
      <c r="K6" s="46">
        <f t="shared" si="5"/>
        <v>1196</v>
      </c>
      <c r="L6" s="50">
        <f t="shared" si="6"/>
        <v>39.320547945205476</v>
      </c>
      <c r="M6" s="47">
        <f t="shared" si="7"/>
        <v>3.2767123287671232</v>
      </c>
    </row>
    <row r="7" spans="1:13">
      <c r="A7" s="20">
        <v>39916</v>
      </c>
      <c r="B7" s="21">
        <v>477.35</v>
      </c>
      <c r="C7" s="22">
        <f t="shared" si="1"/>
        <v>39845</v>
      </c>
      <c r="D7" s="23">
        <f t="shared" si="2"/>
        <v>39887</v>
      </c>
      <c r="E7" s="28">
        <v>38652</v>
      </c>
      <c r="F7" s="29">
        <v>435.82</v>
      </c>
      <c r="G7" s="30">
        <f t="shared" si="3"/>
        <v>38596</v>
      </c>
      <c r="H7" s="31">
        <f t="shared" si="4"/>
        <v>38640</v>
      </c>
      <c r="I7" s="36">
        <v>1300</v>
      </c>
      <c r="J7" s="37">
        <f t="shared" si="0"/>
        <v>1423.8791244091597</v>
      </c>
      <c r="K7" s="46">
        <f t="shared" si="5"/>
        <v>1264</v>
      </c>
      <c r="L7" s="50">
        <f t="shared" si="6"/>
        <v>41.556164383561644</v>
      </c>
      <c r="M7" s="47">
        <f t="shared" si="7"/>
        <v>3.463013698630137</v>
      </c>
    </row>
    <row r="8" spans="1:13">
      <c r="A8" s="20">
        <v>39948</v>
      </c>
      <c r="B8" s="21">
        <v>484.47</v>
      </c>
      <c r="C8" s="22">
        <f t="shared" si="1"/>
        <v>39904</v>
      </c>
      <c r="D8" s="23">
        <f t="shared" si="2"/>
        <v>39948</v>
      </c>
      <c r="E8" s="28">
        <v>38618</v>
      </c>
      <c r="F8" s="29">
        <v>434.95</v>
      </c>
      <c r="G8" s="30">
        <f t="shared" si="3"/>
        <v>38565</v>
      </c>
      <c r="H8" s="31">
        <f t="shared" si="4"/>
        <v>38610</v>
      </c>
      <c r="I8" s="36">
        <v>1400</v>
      </c>
      <c r="J8" s="37">
        <f t="shared" si="0"/>
        <v>1559.3930336820324</v>
      </c>
      <c r="K8" s="46">
        <f t="shared" si="5"/>
        <v>1330</v>
      </c>
      <c r="L8" s="50">
        <f t="shared" si="6"/>
        <v>43.726027397260275</v>
      </c>
      <c r="M8" s="47">
        <f t="shared" si="7"/>
        <v>3.6438356164383561</v>
      </c>
    </row>
    <row r="9" spans="1:13">
      <c r="A9" s="20">
        <v>39984</v>
      </c>
      <c r="B9" s="21">
        <v>486.37</v>
      </c>
      <c r="C9" s="22">
        <f t="shared" si="1"/>
        <v>39934</v>
      </c>
      <c r="D9" s="23">
        <f t="shared" si="2"/>
        <v>39979</v>
      </c>
      <c r="E9" s="28">
        <v>38584</v>
      </c>
      <c r="F9" s="29">
        <v>437.99</v>
      </c>
      <c r="G9" s="30">
        <f t="shared" si="3"/>
        <v>38534</v>
      </c>
      <c r="H9" s="31">
        <f t="shared" si="4"/>
        <v>38579</v>
      </c>
      <c r="I9" s="36">
        <v>1500</v>
      </c>
      <c r="J9" s="37">
        <f t="shared" si="0"/>
        <v>1665.688714354209</v>
      </c>
      <c r="K9" s="46">
        <f t="shared" si="5"/>
        <v>1400</v>
      </c>
      <c r="L9" s="50">
        <f t="shared" si="6"/>
        <v>46.027397260273972</v>
      </c>
      <c r="M9" s="47">
        <f t="shared" si="7"/>
        <v>3.8356164383561642</v>
      </c>
    </row>
    <row r="10" spans="1:13">
      <c r="A10" s="20">
        <v>40018</v>
      </c>
      <c r="B10" s="21">
        <v>490.64</v>
      </c>
      <c r="C10" s="22">
        <f t="shared" si="1"/>
        <v>39965</v>
      </c>
      <c r="D10" s="23">
        <f t="shared" si="2"/>
        <v>40009</v>
      </c>
      <c r="E10" s="28">
        <v>38550</v>
      </c>
      <c r="F10" s="29">
        <v>439.73</v>
      </c>
      <c r="G10" s="30">
        <f t="shared" si="3"/>
        <v>38504</v>
      </c>
      <c r="H10" s="31">
        <f t="shared" si="4"/>
        <v>38548</v>
      </c>
      <c r="I10" s="36">
        <v>1600</v>
      </c>
      <c r="J10" s="37">
        <f t="shared" si="0"/>
        <v>1785.2409433061196</v>
      </c>
      <c r="K10" s="46">
        <f t="shared" si="5"/>
        <v>1468</v>
      </c>
      <c r="L10" s="50">
        <f t="shared" si="6"/>
        <v>48.263013698630132</v>
      </c>
      <c r="M10" s="47">
        <f t="shared" si="7"/>
        <v>4.021917808219178</v>
      </c>
    </row>
    <row r="11" spans="1:13">
      <c r="A11" s="20">
        <v>40052</v>
      </c>
      <c r="B11" s="21">
        <v>495.86</v>
      </c>
      <c r="C11" s="22">
        <f t="shared" si="1"/>
        <v>39995</v>
      </c>
      <c r="D11" s="23">
        <f t="shared" si="2"/>
        <v>40040</v>
      </c>
      <c r="E11" s="28">
        <v>38516</v>
      </c>
      <c r="F11" s="29">
        <v>444.52</v>
      </c>
      <c r="G11" s="30">
        <f t="shared" si="3"/>
        <v>38443</v>
      </c>
      <c r="H11" s="31">
        <f t="shared" si="4"/>
        <v>38487</v>
      </c>
      <c r="I11" s="36">
        <v>1700</v>
      </c>
      <c r="J11" s="37">
        <f t="shared" si="0"/>
        <v>1896.3421218392873</v>
      </c>
      <c r="K11" s="46">
        <f t="shared" si="5"/>
        <v>1536</v>
      </c>
      <c r="L11" s="50">
        <f t="shared" si="6"/>
        <v>50.498630136986293</v>
      </c>
      <c r="M11" s="47">
        <f t="shared" si="7"/>
        <v>4.2082191780821914</v>
      </c>
    </row>
    <row r="12" spans="1:13">
      <c r="A12" s="20">
        <v>40086</v>
      </c>
      <c r="B12" s="21">
        <v>498.23</v>
      </c>
      <c r="C12" s="22">
        <f t="shared" si="1"/>
        <v>40026</v>
      </c>
      <c r="D12" s="23">
        <f t="shared" si="2"/>
        <v>40071</v>
      </c>
      <c r="E12" s="28">
        <v>38482</v>
      </c>
      <c r="F12" s="29">
        <v>445.39</v>
      </c>
      <c r="G12" s="30">
        <f t="shared" si="3"/>
        <v>38412</v>
      </c>
      <c r="H12" s="31">
        <f t="shared" si="4"/>
        <v>38457</v>
      </c>
      <c r="I12" s="36">
        <v>1800</v>
      </c>
      <c r="J12" s="37">
        <f t="shared" si="0"/>
        <v>2013.5476773165092</v>
      </c>
      <c r="K12" s="46">
        <f t="shared" si="5"/>
        <v>1604</v>
      </c>
      <c r="L12" s="50">
        <f t="shared" si="6"/>
        <v>52.734246575342468</v>
      </c>
      <c r="M12" s="47">
        <f t="shared" si="7"/>
        <v>4.3945205479452056</v>
      </c>
    </row>
    <row r="13" spans="1:13">
      <c r="A13" s="20">
        <v>40120</v>
      </c>
      <c r="B13" s="21">
        <v>496.81</v>
      </c>
      <c r="C13" s="22">
        <f t="shared" si="1"/>
        <v>40057</v>
      </c>
      <c r="D13" s="23">
        <f t="shared" si="2"/>
        <v>40101</v>
      </c>
      <c r="E13" s="28">
        <v>38448</v>
      </c>
      <c r="F13" s="29">
        <v>445.82</v>
      </c>
      <c r="G13" s="30">
        <f t="shared" si="3"/>
        <v>38384</v>
      </c>
      <c r="H13" s="31">
        <f t="shared" si="4"/>
        <v>38426</v>
      </c>
      <c r="I13" s="36">
        <v>1900</v>
      </c>
      <c r="J13" s="37">
        <f t="shared" si="0"/>
        <v>2117.3096765510745</v>
      </c>
      <c r="K13" s="46">
        <f t="shared" si="5"/>
        <v>1672</v>
      </c>
      <c r="L13" s="50">
        <f t="shared" si="6"/>
        <v>54.969863013698628</v>
      </c>
      <c r="M13" s="47">
        <f t="shared" si="7"/>
        <v>4.580821917808219</v>
      </c>
    </row>
    <row r="14" spans="1:13">
      <c r="A14" s="20">
        <v>40154</v>
      </c>
      <c r="B14" s="21">
        <v>497.75</v>
      </c>
      <c r="C14" s="22">
        <f t="shared" si="1"/>
        <v>40087</v>
      </c>
      <c r="D14" s="23">
        <f t="shared" si="2"/>
        <v>40132</v>
      </c>
      <c r="E14" s="28">
        <v>38414</v>
      </c>
      <c r="F14" s="29">
        <v>449.3</v>
      </c>
      <c r="G14" s="30">
        <f t="shared" si="3"/>
        <v>38353</v>
      </c>
      <c r="H14" s="31">
        <f t="shared" si="4"/>
        <v>38398</v>
      </c>
      <c r="I14" s="36">
        <v>2000</v>
      </c>
      <c r="J14" s="37">
        <f t="shared" si="0"/>
        <v>2215.6688181615846</v>
      </c>
      <c r="K14" s="46">
        <f t="shared" si="5"/>
        <v>1740</v>
      </c>
      <c r="L14" s="50">
        <f t="shared" si="6"/>
        <v>57.205479452054803</v>
      </c>
      <c r="M14" s="47">
        <f t="shared" si="7"/>
        <v>4.7671232876712333</v>
      </c>
    </row>
    <row r="15" spans="1:13">
      <c r="A15" s="20">
        <v>40188</v>
      </c>
      <c r="B15" s="21">
        <v>499.18</v>
      </c>
      <c r="C15" s="22">
        <f t="shared" si="1"/>
        <v>40118</v>
      </c>
      <c r="D15" s="23">
        <f t="shared" si="2"/>
        <v>40162</v>
      </c>
      <c r="E15" s="28">
        <v>38380</v>
      </c>
      <c r="F15" s="29">
        <v>448.87</v>
      </c>
      <c r="G15" s="30">
        <f t="shared" si="3"/>
        <v>38322</v>
      </c>
      <c r="H15" s="31">
        <f t="shared" si="4"/>
        <v>38367</v>
      </c>
      <c r="I15" s="36">
        <v>2100</v>
      </c>
      <c r="J15" s="37">
        <f t="shared" si="0"/>
        <v>2335.3710428409117</v>
      </c>
      <c r="K15" s="46">
        <f t="shared" si="5"/>
        <v>1808</v>
      </c>
      <c r="L15" s="50">
        <f t="shared" si="6"/>
        <v>59.441095890410963</v>
      </c>
      <c r="M15" s="47">
        <f t="shared" si="7"/>
        <v>4.9534246575342467</v>
      </c>
    </row>
    <row r="16" spans="1:13">
      <c r="A16" s="24">
        <v>40222</v>
      </c>
      <c r="B16" s="25">
        <v>499.18</v>
      </c>
      <c r="C16" s="26">
        <f t="shared" si="1"/>
        <v>40148</v>
      </c>
      <c r="D16" s="27">
        <f t="shared" si="2"/>
        <v>40193</v>
      </c>
      <c r="E16" s="32">
        <v>38346</v>
      </c>
      <c r="F16" s="33">
        <v>448</v>
      </c>
      <c r="G16" s="34">
        <f t="shared" si="3"/>
        <v>38292</v>
      </c>
      <c r="H16" s="35">
        <f t="shared" si="4"/>
        <v>38336</v>
      </c>
      <c r="I16" s="38">
        <v>2200</v>
      </c>
      <c r="J16" s="39">
        <f t="shared" si="0"/>
        <v>2451.3303571428573</v>
      </c>
      <c r="K16" s="48">
        <f t="shared" si="5"/>
        <v>1876</v>
      </c>
      <c r="L16" s="51">
        <f t="shared" si="6"/>
        <v>61.676712328767124</v>
      </c>
      <c r="M16" s="49">
        <f t="shared" si="7"/>
        <v>5.13972602739726</v>
      </c>
    </row>
  </sheetData>
  <mergeCells count="5">
    <mergeCell ref="A1:B1"/>
    <mergeCell ref="A2:D2"/>
    <mergeCell ref="E2:H2"/>
    <mergeCell ref="I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1-5</vt:lpstr>
      <vt:lpstr>6-9</vt:lpstr>
      <vt:lpstr>פתרון 1-9</vt:lpstr>
      <vt:lpstr>10-16</vt:lpstr>
      <vt:lpstr>פתרון 10-16</vt:lpstr>
      <vt:lpstr>17-21</vt:lpstr>
      <vt:lpstr>22-25</vt:lpstr>
      <vt:lpstr>פתרון 17-25</vt:lpstr>
    </vt:vector>
  </TitlesOfParts>
  <Company>pc2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שי שקרוב</cp:lastModifiedBy>
  <dcterms:created xsi:type="dcterms:W3CDTF">2001-05-22T06:09:44Z</dcterms:created>
  <dcterms:modified xsi:type="dcterms:W3CDTF">2018-11-25T10:09:52Z</dcterms:modified>
</cp:coreProperties>
</file>