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Google Drive\MTA\מבוא לטכנולוגיות מידע\הרצאות\תרגילים נוספים\תרגיל כיתה 2 - פונקציות בסיסיות שמות ועיצוב מותנה\"/>
    </mc:Choice>
  </mc:AlternateContent>
  <bookViews>
    <workbookView xWindow="480" yWindow="105" windowWidth="20730" windowHeight="11760"/>
  </bookViews>
  <sheets>
    <sheet name="דיוטי פרי" sheetId="2" r:id="rId1"/>
    <sheet name="דיוטי פרי מעוצב" sheetId="1" r:id="rId2"/>
    <sheet name="הנחות למוצרים" sheetId="3" r:id="rId3"/>
  </sheets>
  <definedNames>
    <definedName name="CountProduct">'דיוטי פרי'!$B$33</definedName>
    <definedName name="MaxPrice">'דיוטי פרי'!$B$31</definedName>
    <definedName name="MinPrice">'דיוטי פרי'!$B$32</definedName>
    <definedName name="tblData">'דיוטי פרי'!$A$1:$J$16</definedName>
    <definedName name="Total">'דיוטי פרי'!$B$30</definedName>
  </definedNames>
  <calcPr calcId="152511"/>
</workbook>
</file>

<file path=xl/calcChain.xml><?xml version="1.0" encoding="utf-8"?>
<calcChain xmlns="http://schemas.openxmlformats.org/spreadsheetml/2006/main">
  <c r="D7" i="3" l="1"/>
  <c r="E7" i="3"/>
  <c r="F7" i="3"/>
  <c r="G7" i="3"/>
  <c r="H7" i="3"/>
  <c r="I7" i="3"/>
  <c r="J7" i="3"/>
  <c r="D8" i="3"/>
  <c r="E8" i="3"/>
  <c r="F8" i="3"/>
  <c r="G8" i="3"/>
  <c r="H8" i="3"/>
  <c r="I8" i="3"/>
  <c r="J8" i="3"/>
  <c r="D9" i="3"/>
  <c r="E9" i="3"/>
  <c r="F9" i="3"/>
  <c r="G9" i="3"/>
  <c r="H9" i="3"/>
  <c r="I9" i="3"/>
  <c r="J9" i="3"/>
  <c r="D10" i="3"/>
  <c r="E10" i="3"/>
  <c r="F10" i="3"/>
  <c r="G10" i="3"/>
  <c r="H10" i="3"/>
  <c r="I10" i="3"/>
  <c r="J10" i="3"/>
  <c r="D11" i="3"/>
  <c r="E11" i="3"/>
  <c r="F11" i="3"/>
  <c r="G11" i="3"/>
  <c r="H11" i="3"/>
  <c r="I11" i="3"/>
  <c r="J11" i="3"/>
  <c r="D12" i="3"/>
  <c r="E12" i="3"/>
  <c r="F12" i="3"/>
  <c r="G12" i="3"/>
  <c r="H12" i="3"/>
  <c r="I12" i="3"/>
  <c r="J12" i="3"/>
  <c r="D13" i="3"/>
  <c r="E13" i="3"/>
  <c r="F13" i="3"/>
  <c r="G13" i="3"/>
  <c r="H13" i="3"/>
  <c r="I13" i="3"/>
  <c r="J13" i="3"/>
  <c r="D14" i="3"/>
  <c r="E14" i="3"/>
  <c r="F14" i="3"/>
  <c r="G14" i="3"/>
  <c r="H14" i="3"/>
  <c r="I14" i="3"/>
  <c r="J14" i="3"/>
  <c r="D15" i="3"/>
  <c r="E15" i="3"/>
  <c r="F15" i="3"/>
  <c r="G15" i="3"/>
  <c r="H15" i="3"/>
  <c r="I15" i="3"/>
  <c r="J15" i="3"/>
  <c r="D16" i="3"/>
  <c r="E16" i="3"/>
  <c r="F16" i="3"/>
  <c r="G16" i="3"/>
  <c r="H16" i="3"/>
  <c r="I16" i="3"/>
  <c r="J16" i="3"/>
  <c r="D17" i="3"/>
  <c r="E17" i="3"/>
  <c r="F17" i="3"/>
  <c r="G17" i="3"/>
  <c r="H17" i="3"/>
  <c r="I17" i="3"/>
  <c r="J17" i="3"/>
  <c r="D18" i="3"/>
  <c r="E18" i="3"/>
  <c r="F18" i="3"/>
  <c r="G18" i="3"/>
  <c r="H18" i="3"/>
  <c r="I18" i="3"/>
  <c r="J18" i="3"/>
  <c r="D19" i="3"/>
  <c r="E19" i="3"/>
  <c r="F19" i="3"/>
  <c r="G19" i="3"/>
  <c r="H19" i="3"/>
  <c r="I19" i="3"/>
  <c r="J19" i="3"/>
  <c r="D20" i="3"/>
  <c r="E20" i="3"/>
  <c r="F20" i="3"/>
  <c r="G20" i="3"/>
  <c r="H20" i="3"/>
  <c r="I20" i="3"/>
  <c r="J20" i="3"/>
  <c r="D21" i="3"/>
  <c r="E21" i="3"/>
  <c r="F21" i="3"/>
  <c r="G21" i="3"/>
  <c r="H21" i="3"/>
  <c r="I21" i="3"/>
  <c r="J21" i="3"/>
  <c r="D22" i="3"/>
  <c r="E22" i="3"/>
  <c r="F22" i="3"/>
  <c r="G22" i="3"/>
  <c r="H22" i="3"/>
  <c r="I22" i="3"/>
  <c r="J22" i="3"/>
  <c r="M3" i="2" l="1"/>
  <c r="M4" i="2"/>
  <c r="M5" i="2"/>
  <c r="M6" i="2"/>
  <c r="M7" i="2"/>
  <c r="M8" i="2"/>
  <c r="M9" i="2"/>
  <c r="M10" i="2"/>
  <c r="M11" i="2"/>
  <c r="M12" i="2"/>
  <c r="M13" i="2"/>
  <c r="M14" i="2"/>
  <c r="M15" i="2"/>
  <c r="M16" i="2"/>
  <c r="M2" i="2"/>
  <c r="K3" i="2"/>
  <c r="K4" i="2"/>
  <c r="K5" i="2"/>
  <c r="K6" i="2"/>
  <c r="K7" i="2"/>
  <c r="K8" i="2"/>
  <c r="K9" i="2"/>
  <c r="K10" i="2"/>
  <c r="K11" i="2"/>
  <c r="K12" i="2"/>
  <c r="K13" i="2"/>
  <c r="K14" i="2"/>
  <c r="K15" i="2"/>
  <c r="K16" i="2"/>
  <c r="K2" i="2"/>
  <c r="B33" i="2"/>
  <c r="E2" i="2" l="1"/>
  <c r="F2" i="2" s="1"/>
  <c r="L2" i="2" s="1"/>
  <c r="E3" i="2"/>
  <c r="F3" i="2" s="1"/>
  <c r="L3" i="2" s="1"/>
  <c r="E4" i="2"/>
  <c r="F4" i="2" s="1"/>
  <c r="L4" i="2" s="1"/>
  <c r="E5" i="2"/>
  <c r="F5" i="2" s="1"/>
  <c r="L5" i="2" s="1"/>
  <c r="E6" i="2"/>
  <c r="F6" i="2" s="1"/>
  <c r="L6" i="2" s="1"/>
  <c r="E7" i="2"/>
  <c r="F7" i="2" s="1"/>
  <c r="L7" i="2" s="1"/>
  <c r="E8" i="2"/>
  <c r="F8" i="2" s="1"/>
  <c r="L8" i="2" s="1"/>
  <c r="E9" i="2"/>
  <c r="F9" i="2" s="1"/>
  <c r="L9" i="2" s="1"/>
  <c r="E10" i="2"/>
  <c r="F10" i="2" s="1"/>
  <c r="L10" i="2" s="1"/>
  <c r="E11" i="2"/>
  <c r="F11" i="2" s="1"/>
  <c r="L11" i="2" s="1"/>
  <c r="E12" i="2"/>
  <c r="F12" i="2" s="1"/>
  <c r="L12" i="2" s="1"/>
  <c r="E13" i="2"/>
  <c r="F13" i="2" s="1"/>
  <c r="L13" i="2" s="1"/>
  <c r="E14" i="2"/>
  <c r="F14" i="2" s="1"/>
  <c r="L14" i="2" s="1"/>
  <c r="E15" i="2"/>
  <c r="F15" i="2" s="1"/>
  <c r="L15" i="2" s="1"/>
  <c r="E16" i="2"/>
  <c r="F16" i="2" s="1"/>
  <c r="L16" i="2" s="1"/>
  <c r="E2" i="1"/>
  <c r="F2" i="1" s="1"/>
  <c r="E3" i="1"/>
  <c r="F3" i="1" s="1"/>
  <c r="E4" i="1"/>
  <c r="F4" i="1" s="1"/>
  <c r="E5" i="1"/>
  <c r="F5" i="1" s="1"/>
  <c r="E6" i="1"/>
  <c r="F6" i="1" s="1"/>
  <c r="E7" i="1"/>
  <c r="F7" i="1" s="1"/>
  <c r="E8" i="1"/>
  <c r="F8" i="1" s="1"/>
  <c r="E9" i="1"/>
  <c r="F9" i="1" s="1"/>
  <c r="E10" i="1"/>
  <c r="F10" i="1" s="1"/>
  <c r="E11" i="1"/>
  <c r="F11" i="1" s="1"/>
  <c r="E12" i="1"/>
  <c r="F12" i="1" s="1"/>
  <c r="E13" i="1"/>
  <c r="F13" i="1" s="1"/>
  <c r="E14" i="1"/>
  <c r="F14" i="1" s="1"/>
  <c r="E15" i="1"/>
  <c r="F15" i="1" s="1"/>
  <c r="E16" i="1"/>
  <c r="F16" i="1" s="1"/>
  <c r="B32" i="2" l="1"/>
  <c r="B31" i="2"/>
  <c r="J16" i="2"/>
  <c r="I16" i="2"/>
  <c r="I15" i="2"/>
  <c r="J15" i="2"/>
  <c r="J13" i="2"/>
  <c r="I13" i="2"/>
  <c r="I11" i="2"/>
  <c r="J11" i="2"/>
  <c r="I9" i="2"/>
  <c r="J9" i="2"/>
  <c r="I7" i="2"/>
  <c r="J7" i="2"/>
  <c r="J5" i="2"/>
  <c r="I5" i="2"/>
  <c r="I3" i="2"/>
  <c r="J3" i="2"/>
  <c r="I14" i="2"/>
  <c r="J14" i="2"/>
  <c r="J12" i="2"/>
  <c r="I12" i="2"/>
  <c r="I10" i="2"/>
  <c r="J10" i="2"/>
  <c r="I8" i="2"/>
  <c r="J8" i="2"/>
  <c r="J6" i="2"/>
  <c r="I6" i="2"/>
  <c r="J4" i="2"/>
  <c r="I4" i="2"/>
  <c r="I2" i="2"/>
  <c r="J2" i="2"/>
  <c r="J16" i="1"/>
  <c r="I16" i="1"/>
  <c r="I14" i="1"/>
  <c r="J14" i="1"/>
  <c r="I10" i="1"/>
  <c r="J10" i="1"/>
  <c r="I8" i="1"/>
  <c r="J8" i="1"/>
  <c r="I6" i="1"/>
  <c r="J6" i="1"/>
  <c r="I4" i="1"/>
  <c r="J4" i="1"/>
  <c r="I2" i="1"/>
  <c r="J2" i="1"/>
  <c r="J15" i="1"/>
  <c r="I15" i="1"/>
  <c r="I13" i="1"/>
  <c r="J13" i="1"/>
  <c r="I11" i="1"/>
  <c r="J11" i="1"/>
  <c r="I9" i="1"/>
  <c r="J9" i="1"/>
  <c r="I7" i="1"/>
  <c r="J7" i="1"/>
  <c r="I5" i="1"/>
  <c r="J5" i="1"/>
  <c r="I3" i="1"/>
  <c r="J3" i="1"/>
  <c r="I12" i="1"/>
  <c r="J12" i="1"/>
  <c r="B30" i="2" l="1"/>
</calcChain>
</file>

<file path=xl/comments1.xml><?xml version="1.0" encoding="utf-8"?>
<comments xmlns="http://schemas.openxmlformats.org/spreadsheetml/2006/main">
  <authors>
    <author>Esti</author>
  </authors>
  <commentList>
    <comment ref="E1" authorId="0" shapeId="0">
      <text>
        <r>
          <rPr>
            <b/>
            <sz val="9"/>
            <color indexed="81"/>
            <rFont val="Tahoma"/>
            <family val="2"/>
          </rPr>
          <t>Esti:</t>
        </r>
        <r>
          <rPr>
            <sz val="9"/>
            <color indexed="81"/>
            <rFont val="Tahoma"/>
            <family val="2"/>
          </rPr>
          <t xml:space="preserve">
אחוז מעמ 15</t>
        </r>
      </text>
    </comment>
    <comment ref="F1" authorId="0" shapeId="0">
      <text>
        <r>
          <rPr>
            <b/>
            <sz val="9"/>
            <color indexed="81"/>
            <rFont val="Tahoma"/>
            <family val="2"/>
          </rPr>
          <t>Esti:</t>
        </r>
        <r>
          <rPr>
            <sz val="9"/>
            <color indexed="81"/>
            <rFont val="Tahoma"/>
            <family val="2"/>
          </rPr>
          <t xml:space="preserve">
שער הדולר- 4.2</t>
        </r>
      </text>
    </comment>
  </commentList>
</comments>
</file>

<file path=xl/sharedStrings.xml><?xml version="1.0" encoding="utf-8"?>
<sst xmlns="http://schemas.openxmlformats.org/spreadsheetml/2006/main" count="116" uniqueCount="46">
  <si>
    <t>מוצרי טיפוח</t>
  </si>
  <si>
    <t>אחוז מע"מ</t>
  </si>
  <si>
    <t>משקאות</t>
  </si>
  <si>
    <t>שער הדולר</t>
  </si>
  <si>
    <t xml:space="preserve">בשמים </t>
  </si>
  <si>
    <t>סעיף 5</t>
  </si>
  <si>
    <t>סעיף 3</t>
  </si>
  <si>
    <t>סעיף 2</t>
  </si>
  <si>
    <t>ברנדי</t>
  </si>
  <si>
    <t>שרי דאנס</t>
  </si>
  <si>
    <t>אסתי לאודר</t>
  </si>
  <si>
    <t>אסקייפ</t>
  </si>
  <si>
    <t>קרם ידיים</t>
  </si>
  <si>
    <t>טקילה</t>
  </si>
  <si>
    <t>פלומה</t>
  </si>
  <si>
    <t>קרם עיניים</t>
  </si>
  <si>
    <t>קלווין קליין</t>
  </si>
  <si>
    <t>ויסקי</t>
  </si>
  <si>
    <t>וודקה</t>
  </si>
  <si>
    <t>דיון</t>
  </si>
  <si>
    <t>קרם פנים</t>
  </si>
  <si>
    <t>יין</t>
  </si>
  <si>
    <t>קליניק</t>
  </si>
  <si>
    <t>מחיר לאחר הנחה</t>
  </si>
  <si>
    <t>סה"כ הכנסה ממוצעת בש"ח לחודש</t>
  </si>
  <si>
    <t>כמות ממוצעת בחודש</t>
  </si>
  <si>
    <t>אחוז הנחה</t>
  </si>
  <si>
    <t>מחיר ליח' בש"ח</t>
  </si>
  <si>
    <t>מחיר כולל מע"מ</t>
  </si>
  <si>
    <t>מחיר ליח' ב - $</t>
  </si>
  <si>
    <t>עלות ליחידה</t>
  </si>
  <si>
    <t>מוצר</t>
  </si>
  <si>
    <t>שם קטגוריה</t>
  </si>
  <si>
    <t>חומרי טיפוח</t>
  </si>
  <si>
    <t>סה"כ מכירות</t>
  </si>
  <si>
    <t>מחיר מקסימאלי בש"ח</t>
  </si>
  <si>
    <t>מחיר מינימאלי בש"ח</t>
  </si>
  <si>
    <t>כמות המוצרים</t>
  </si>
  <si>
    <t>כמות מוצרים</t>
  </si>
  <si>
    <t>רק החודש</t>
  </si>
  <si>
    <t>בקבוק יין כרמל</t>
  </si>
  <si>
    <t>אין מתנה</t>
  </si>
  <si>
    <t>סעיף 6</t>
  </si>
  <si>
    <t>הנחת קד"מ</t>
  </si>
  <si>
    <t>מחיר לרווח מינימאלי</t>
  </si>
  <si>
    <t>סעיף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</si>
</sst>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 &quot;₪&quot;\ * #,##0.00_ ;_ &quot;₪&quot;\ * \-#,##0.00_ ;_ &quot;₪&quot;\ * &quot;-&quot;??_ ;_ @_ "/>
    <numFmt numFmtId="164" formatCode="&quot;₪&quot;\ #,##0.00"/>
    <numFmt numFmtId="165" formatCode="_-[$$-409]* #,##0.00_ ;_-[$$-409]* \-#,##0.00\ ;_-[$$-409]* &quot;-&quot;??_ ;_-@_ "/>
    <numFmt numFmtId="166" formatCode="&quot;₪&quot;\ #,##0.0"/>
    <numFmt numFmtId="167" formatCode="0.0"/>
    <numFmt numFmtId="168" formatCode="_ &quot;₪&quot;\ * #,##0_ ;_ &quot;₪&quot;\ * \-#,##0_ ;_ &quot;₪&quot;\ * &quot;-&quot;??_ ;_ @_ "/>
    <numFmt numFmtId="169" formatCode="_ [$₪-40D]\ * #,##0.00_ ;_ [$₪-40D]\ * \-#,##0.00_ ;_ [$₪-40D]\ * &quot;-&quot;??_ ;_ @_ "/>
    <numFmt numFmtId="170" formatCode="0.0%"/>
    <numFmt numFmtId="171" formatCode="[$$-409]#,##0.00"/>
    <numFmt numFmtId="172" formatCode="[$$-409]#,##0"/>
  </numFmts>
  <fonts count="17" x14ac:knownFonts="1"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2"/>
      <name val="Tahoma"/>
      <family val="2"/>
    </font>
    <font>
      <sz val="10"/>
      <name val="Tahoma"/>
      <family val="2"/>
    </font>
    <font>
      <b/>
      <sz val="10"/>
      <color theme="0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0"/>
      <name val="MS Sans Serif"/>
      <family val="2"/>
      <charset val="177"/>
    </font>
    <font>
      <sz val="11"/>
      <color theme="1"/>
      <name val="Arial"/>
      <family val="2"/>
      <charset val="177"/>
      <scheme val="minor"/>
    </font>
    <font>
      <b/>
      <sz val="10"/>
      <color theme="3"/>
      <name val="Arial"/>
      <family val="2"/>
    </font>
    <font>
      <sz val="10"/>
      <name val="Arial"/>
      <family val="2"/>
      <scheme val="minor"/>
    </font>
    <font>
      <b/>
      <sz val="10"/>
      <name val="Arial"/>
      <family val="2"/>
    </font>
    <font>
      <b/>
      <sz val="12"/>
      <name val="Arial"/>
      <family val="2"/>
    </font>
    <font>
      <sz val="10"/>
      <color theme="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3"/>
        <bgColor indexed="64"/>
      </patternFill>
    </fill>
  </fills>
  <borders count="25">
    <border>
      <left/>
      <right/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0" fontId="1" fillId="0" borderId="0"/>
    <xf numFmtId="0" fontId="10" fillId="0" borderId="0" applyNumberFormat="0" applyFill="0" applyBorder="0" applyAlignment="0" applyProtection="0"/>
    <xf numFmtId="44" fontId="11" fillId="0" borderId="0" applyFont="0" applyFill="0" applyBorder="0" applyAlignment="0" applyProtection="0"/>
  </cellStyleXfs>
  <cellXfs count="77">
    <xf numFmtId="0" fontId="0" fillId="0" borderId="0" xfId="0"/>
    <xf numFmtId="0" fontId="1" fillId="0" borderId="0" xfId="2"/>
    <xf numFmtId="0" fontId="2" fillId="0" borderId="0" xfId="2" applyFont="1"/>
    <xf numFmtId="0" fontId="2" fillId="0" borderId="0" xfId="2" applyFont="1" applyAlignment="1">
      <alignment horizontal="right" readingOrder="2"/>
    </xf>
    <xf numFmtId="0" fontId="3" fillId="0" borderId="0" xfId="2" applyFont="1" applyAlignment="1">
      <alignment horizontal="right" readingOrder="2"/>
    </xf>
    <xf numFmtId="0" fontId="1" fillId="0" borderId="1" xfId="2" applyFont="1" applyBorder="1" applyAlignment="1">
      <alignment horizontal="center"/>
    </xf>
    <xf numFmtId="9" fontId="1" fillId="0" borderId="2" xfId="2" applyNumberFormat="1" applyBorder="1" applyAlignment="1">
      <alignment horizontal="center"/>
    </xf>
    <xf numFmtId="0" fontId="1" fillId="0" borderId="3" xfId="2" applyFont="1" applyBorder="1"/>
    <xf numFmtId="0" fontId="1" fillId="0" borderId="4" xfId="2" applyFont="1" applyBorder="1" applyAlignment="1">
      <alignment horizontal="center"/>
    </xf>
    <xf numFmtId="0" fontId="1" fillId="0" borderId="5" xfId="2" applyBorder="1" applyAlignment="1">
      <alignment horizontal="center"/>
    </xf>
    <xf numFmtId="0" fontId="1" fillId="0" borderId="6" xfId="2" applyBorder="1" applyAlignment="1">
      <alignment horizontal="center"/>
    </xf>
    <xf numFmtId="0" fontId="1" fillId="0" borderId="7" xfId="2" applyFont="1" applyBorder="1"/>
    <xf numFmtId="0" fontId="1" fillId="0" borderId="5" xfId="2" applyFont="1" applyBorder="1" applyAlignment="1">
      <alignment horizontal="center"/>
    </xf>
    <xf numFmtId="0" fontId="4" fillId="2" borderId="5" xfId="2" applyFont="1" applyFill="1" applyBorder="1" applyAlignment="1">
      <alignment horizontal="center"/>
    </xf>
    <xf numFmtId="9" fontId="0" fillId="0" borderId="0" xfId="1" applyFont="1"/>
    <xf numFmtId="164" fontId="5" fillId="0" borderId="8" xfId="2" applyNumberFormat="1" applyFont="1" applyBorder="1"/>
    <xf numFmtId="164" fontId="5" fillId="0" borderId="9" xfId="2" applyNumberFormat="1" applyFont="1" applyBorder="1"/>
    <xf numFmtId="0" fontId="6" fillId="0" borderId="9" xfId="2" applyNumberFormat="1" applyFont="1" applyBorder="1"/>
    <xf numFmtId="9" fontId="5" fillId="0" borderId="9" xfId="1" applyFont="1" applyBorder="1"/>
    <xf numFmtId="165" fontId="5" fillId="0" borderId="9" xfId="2" applyNumberFormat="1" applyFont="1" applyBorder="1"/>
    <xf numFmtId="165" fontId="6" fillId="0" borderId="9" xfId="2" applyNumberFormat="1" applyFont="1" applyBorder="1"/>
    <xf numFmtId="2" fontId="5" fillId="0" borderId="9" xfId="2" applyNumberFormat="1" applyFont="1" applyBorder="1"/>
    <xf numFmtId="0" fontId="6" fillId="0" borderId="9" xfId="2" applyFont="1" applyBorder="1"/>
    <xf numFmtId="0" fontId="1" fillId="0" borderId="10" xfId="2" applyFont="1" applyBorder="1"/>
    <xf numFmtId="164" fontId="5" fillId="0" borderId="11" xfId="2" applyNumberFormat="1" applyFont="1" applyBorder="1"/>
    <xf numFmtId="164" fontId="5" fillId="0" borderId="12" xfId="2" applyNumberFormat="1" applyFont="1" applyBorder="1"/>
    <xf numFmtId="0" fontId="6" fillId="0" borderId="12" xfId="2" applyNumberFormat="1" applyFont="1" applyBorder="1"/>
    <xf numFmtId="9" fontId="5" fillId="0" borderId="12" xfId="1" applyFont="1" applyBorder="1"/>
    <xf numFmtId="165" fontId="5" fillId="0" borderId="12" xfId="2" applyNumberFormat="1" applyFont="1" applyBorder="1"/>
    <xf numFmtId="165" fontId="6" fillId="0" borderId="12" xfId="2" applyNumberFormat="1" applyFont="1" applyBorder="1"/>
    <xf numFmtId="2" fontId="5" fillId="0" borderId="12" xfId="2" applyNumberFormat="1" applyFont="1" applyBorder="1"/>
    <xf numFmtId="0" fontId="6" fillId="0" borderId="12" xfId="2" applyFont="1" applyBorder="1"/>
    <xf numFmtId="0" fontId="1" fillId="0" borderId="13" xfId="2" applyFont="1" applyBorder="1"/>
    <xf numFmtId="0" fontId="1" fillId="0" borderId="13" xfId="2" applyBorder="1"/>
    <xf numFmtId="0" fontId="5" fillId="0" borderId="12" xfId="2" applyNumberFormat="1" applyFont="1" applyBorder="1"/>
    <xf numFmtId="0" fontId="5" fillId="0" borderId="12" xfId="2" applyFont="1" applyBorder="1"/>
    <xf numFmtId="0" fontId="1" fillId="0" borderId="0" xfId="2" applyAlignment="1">
      <alignment wrapText="1"/>
    </xf>
    <xf numFmtId="0" fontId="7" fillId="0" borderId="14" xfId="2" applyFont="1" applyBorder="1" applyAlignment="1">
      <alignment horizontal="center"/>
    </xf>
    <xf numFmtId="0" fontId="7" fillId="0" borderId="15" xfId="2" applyFont="1" applyBorder="1" applyAlignment="1">
      <alignment horizontal="center"/>
    </xf>
    <xf numFmtId="0" fontId="7" fillId="0" borderId="16" xfId="2" applyFont="1" applyBorder="1" applyAlignment="1">
      <alignment horizontal="center"/>
    </xf>
    <xf numFmtId="166" fontId="5" fillId="0" borderId="12" xfId="2" applyNumberFormat="1" applyFont="1" applyBorder="1"/>
    <xf numFmtId="0" fontId="1" fillId="0" borderId="12" xfId="2" applyFont="1" applyBorder="1"/>
    <xf numFmtId="0" fontId="1" fillId="0" borderId="12" xfId="2" applyBorder="1"/>
    <xf numFmtId="0" fontId="7" fillId="0" borderId="12" xfId="2" applyFont="1" applyBorder="1" applyAlignment="1"/>
    <xf numFmtId="0" fontId="12" fillId="2" borderId="5" xfId="2" applyFont="1" applyFill="1" applyBorder="1" applyAlignment="1">
      <alignment horizontal="center"/>
    </xf>
    <xf numFmtId="0" fontId="1" fillId="0" borderId="17" xfId="2" applyBorder="1"/>
    <xf numFmtId="44" fontId="13" fillId="0" borderId="19" xfId="4" applyFont="1" applyBorder="1" applyAlignment="1">
      <alignment horizontal="right" readingOrder="2"/>
    </xf>
    <xf numFmtId="0" fontId="1" fillId="0" borderId="3" xfId="2" applyBorder="1"/>
    <xf numFmtId="0" fontId="13" fillId="0" borderId="2" xfId="2" applyFont="1" applyBorder="1" applyAlignment="1">
      <alignment horizontal="right" readingOrder="2"/>
    </xf>
    <xf numFmtId="0" fontId="4" fillId="2" borderId="18" xfId="2" applyFont="1" applyFill="1" applyBorder="1" applyAlignment="1">
      <alignment horizontal="center"/>
    </xf>
    <xf numFmtId="0" fontId="1" fillId="0" borderId="4" xfId="2" applyBorder="1" applyAlignment="1">
      <alignment horizontal="center"/>
    </xf>
    <xf numFmtId="0" fontId="1" fillId="0" borderId="1" xfId="2" applyBorder="1" applyAlignment="1">
      <alignment horizontal="center"/>
    </xf>
    <xf numFmtId="168" fontId="1" fillId="0" borderId="4" xfId="4" applyNumberFormat="1" applyFont="1" applyBorder="1" applyAlignment="1">
      <alignment horizontal="center"/>
    </xf>
    <xf numFmtId="168" fontId="1" fillId="0" borderId="1" xfId="4" applyNumberFormat="1" applyFont="1" applyBorder="1" applyAlignment="1">
      <alignment horizontal="center"/>
    </xf>
    <xf numFmtId="0" fontId="14" fillId="0" borderId="0" xfId="0" applyFont="1"/>
    <xf numFmtId="0" fontId="1" fillId="0" borderId="0" xfId="0" applyFont="1"/>
    <xf numFmtId="0" fontId="6" fillId="0" borderId="0" xfId="0" applyFont="1" applyBorder="1"/>
    <xf numFmtId="167" fontId="6" fillId="0" borderId="0" xfId="0" applyNumberFormat="1" applyFont="1" applyBorder="1"/>
    <xf numFmtId="0" fontId="0" fillId="0" borderId="12" xfId="0" applyBorder="1"/>
    <xf numFmtId="0" fontId="16" fillId="0" borderId="12" xfId="0" applyFont="1" applyBorder="1"/>
    <xf numFmtId="9" fontId="16" fillId="0" borderId="12" xfId="0" applyNumberFormat="1" applyFont="1" applyBorder="1"/>
    <xf numFmtId="169" fontId="16" fillId="0" borderId="12" xfId="0" applyNumberFormat="1" applyFont="1" applyBorder="1"/>
    <xf numFmtId="0" fontId="1" fillId="0" borderId="12" xfId="0" applyFont="1" applyBorder="1"/>
    <xf numFmtId="165" fontId="1" fillId="0" borderId="12" xfId="0" applyNumberFormat="1" applyFont="1" applyBorder="1"/>
    <xf numFmtId="167" fontId="1" fillId="0" borderId="12" xfId="0" applyNumberFormat="1" applyFont="1" applyBorder="1"/>
    <xf numFmtId="9" fontId="1" fillId="0" borderId="4" xfId="2" applyNumberFormat="1" applyBorder="1" applyAlignment="1">
      <alignment horizontal="center"/>
    </xf>
    <xf numFmtId="171" fontId="1" fillId="0" borderId="12" xfId="2" applyNumberFormat="1" applyBorder="1" applyAlignment="1">
      <alignment horizontal="center"/>
    </xf>
    <xf numFmtId="170" fontId="1" fillId="0" borderId="1" xfId="2" applyNumberFormat="1" applyBorder="1" applyAlignment="1">
      <alignment horizontal="center"/>
    </xf>
    <xf numFmtId="172" fontId="1" fillId="0" borderId="12" xfId="2" applyNumberFormat="1" applyBorder="1" applyAlignment="1">
      <alignment horizontal="center"/>
    </xf>
    <xf numFmtId="0" fontId="12" fillId="2" borderId="7" xfId="2" applyFont="1" applyFill="1" applyBorder="1" applyAlignment="1">
      <alignment horizontal="center"/>
    </xf>
    <xf numFmtId="0" fontId="12" fillId="2" borderId="6" xfId="2" applyFont="1" applyFill="1" applyBorder="1" applyAlignment="1">
      <alignment horizontal="center"/>
    </xf>
    <xf numFmtId="0" fontId="4" fillId="2" borderId="20" xfId="2" applyFont="1" applyFill="1" applyBorder="1" applyAlignment="1">
      <alignment horizontal="center"/>
    </xf>
    <xf numFmtId="0" fontId="4" fillId="2" borderId="21" xfId="2" applyFont="1" applyFill="1" applyBorder="1" applyAlignment="1">
      <alignment horizontal="center"/>
    </xf>
    <xf numFmtId="0" fontId="15" fillId="0" borderId="12" xfId="0" applyFont="1" applyBorder="1" applyAlignment="1">
      <alignment horizontal="center"/>
    </xf>
    <xf numFmtId="0" fontId="7" fillId="0" borderId="22" xfId="0" applyFont="1" applyBorder="1" applyAlignment="1">
      <alignment horizontal="center" vertical="center" textRotation="255"/>
    </xf>
    <xf numFmtId="0" fontId="7" fillId="0" borderId="23" xfId="0" applyFont="1" applyBorder="1" applyAlignment="1">
      <alignment horizontal="center" vertical="center" textRotation="255"/>
    </xf>
    <xf numFmtId="0" fontId="7" fillId="0" borderId="24" xfId="0" applyFont="1" applyBorder="1" applyAlignment="1">
      <alignment horizontal="center" vertical="center" textRotation="255"/>
    </xf>
  </cellXfs>
  <cellStyles count="5">
    <cellStyle name="Currency" xfId="4" builtinId="4"/>
    <cellStyle name="Heading" xfId="3"/>
    <cellStyle name="Normal" xfId="0" builtinId="0"/>
    <cellStyle name="Normal 2" xfId="2"/>
    <cellStyle name="Percent" xfId="1" builtinId="5"/>
  </cellStyles>
  <dxfs count="4">
    <dxf>
      <font>
        <b/>
        <i val="0"/>
        <color rgb="FFFF0000"/>
      </font>
      <fill>
        <patternFill patternType="none">
          <bgColor indexed="65"/>
        </patternFill>
      </fill>
    </dxf>
    <dxf>
      <font>
        <color theme="3"/>
      </font>
    </dxf>
    <dxf>
      <font>
        <b/>
        <i val="0"/>
        <color rgb="FF00B050"/>
      </font>
    </dxf>
    <dxf>
      <font>
        <b val="0"/>
        <i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rightToLeft="1" tabSelected="1" workbookViewId="0">
      <selection activeCell="G13" sqref="G13"/>
    </sheetView>
  </sheetViews>
  <sheetFormatPr defaultRowHeight="12.75" x14ac:dyDescent="0.2"/>
  <cols>
    <col min="1" max="1" width="15" style="1" bestFit="1" customWidth="1"/>
    <col min="2" max="2" width="15.5" style="1" bestFit="1" customWidth="1"/>
    <col min="3" max="3" width="10.125" style="1" bestFit="1" customWidth="1"/>
    <col min="4" max="4" width="7.75" style="1" bestFit="1" customWidth="1"/>
    <col min="5" max="5" width="13" style="1" bestFit="1" customWidth="1"/>
    <col min="6" max="6" width="13.375" style="1" bestFit="1" customWidth="1"/>
    <col min="7" max="8" width="10.875" style="1" customWidth="1"/>
    <col min="9" max="9" width="30.625" style="1" bestFit="1" customWidth="1"/>
    <col min="10" max="10" width="14" style="1" bestFit="1" customWidth="1"/>
    <col min="11" max="11" width="11.25" style="1" bestFit="1" customWidth="1"/>
    <col min="12" max="12" width="11.875" style="1" bestFit="1" customWidth="1"/>
    <col min="13" max="13" width="16.25" style="1" bestFit="1" customWidth="1"/>
    <col min="14" max="16384" width="9" style="1"/>
  </cols>
  <sheetData>
    <row r="1" spans="1:13" s="36" customFormat="1" ht="18" customHeight="1" x14ac:dyDescent="0.25">
      <c r="A1" s="43" t="s">
        <v>32</v>
      </c>
      <c r="B1" s="43" t="s">
        <v>31</v>
      </c>
      <c r="C1" s="43" t="s">
        <v>30</v>
      </c>
      <c r="D1" s="43" t="s">
        <v>29</v>
      </c>
      <c r="E1" s="43" t="s">
        <v>28</v>
      </c>
      <c r="F1" s="43" t="s">
        <v>27</v>
      </c>
      <c r="G1" s="43" t="s">
        <v>26</v>
      </c>
      <c r="H1" s="43" t="s">
        <v>25</v>
      </c>
      <c r="I1" s="43" t="s">
        <v>24</v>
      </c>
      <c r="J1" s="43" t="s">
        <v>23</v>
      </c>
      <c r="K1" s="43" t="s">
        <v>39</v>
      </c>
      <c r="L1" s="43" t="s">
        <v>43</v>
      </c>
      <c r="M1" s="43" t="s">
        <v>44</v>
      </c>
    </row>
    <row r="2" spans="1:13" ht="14.25" x14ac:dyDescent="0.2">
      <c r="A2" s="42" t="s">
        <v>4</v>
      </c>
      <c r="B2" s="35" t="s">
        <v>22</v>
      </c>
      <c r="C2" s="68">
        <v>49</v>
      </c>
      <c r="D2" s="68">
        <v>50.99</v>
      </c>
      <c r="E2" s="40">
        <f t="shared" ref="E2:E16" si="0">(1+$D$22)*D2</f>
        <v>60.168199999999999</v>
      </c>
      <c r="F2" s="25">
        <f t="shared" ref="F2:F16" si="1">E2*$D$21</f>
        <v>216.60552000000001</v>
      </c>
      <c r="G2" s="27">
        <v>0.1</v>
      </c>
      <c r="H2" s="34">
        <v>2112</v>
      </c>
      <c r="I2" s="25">
        <f t="shared" ref="I2:I16" si="2">H2*F2</f>
        <v>457470.85824000003</v>
      </c>
      <c r="J2" s="25">
        <f t="shared" ref="J2:J16" si="3">(1-G2)*F2</f>
        <v>194.94496800000002</v>
      </c>
      <c r="K2" s="35" t="str">
        <f>IF(A2=$K$20,$K$21,$K$22)</f>
        <v>אין מתנה</v>
      </c>
      <c r="L2" s="25">
        <f>IF(A2=$L$20,F2*(1-$L$21)*H2,(F2-$L$22)*H2)</f>
        <v>351870.85824000003</v>
      </c>
      <c r="M2" s="66">
        <f>IF(D2/C2-1&gt;=$M$20,D2,C2*(1+$M$20))</f>
        <v>51.695</v>
      </c>
    </row>
    <row r="3" spans="1:13" ht="15" x14ac:dyDescent="0.2">
      <c r="A3" s="42" t="s">
        <v>2</v>
      </c>
      <c r="B3" s="31" t="s">
        <v>21</v>
      </c>
      <c r="C3" s="68">
        <v>14</v>
      </c>
      <c r="D3" s="68">
        <v>15</v>
      </c>
      <c r="E3" s="40">
        <f t="shared" si="0"/>
        <v>17.7</v>
      </c>
      <c r="F3" s="25">
        <f t="shared" si="1"/>
        <v>63.72</v>
      </c>
      <c r="G3" s="27">
        <v>0.2</v>
      </c>
      <c r="H3" s="26">
        <v>4149</v>
      </c>
      <c r="I3" s="25">
        <f t="shared" si="2"/>
        <v>264374.27999999997</v>
      </c>
      <c r="J3" s="25">
        <f t="shared" si="3"/>
        <v>50.975999999999999</v>
      </c>
      <c r="K3" s="35" t="str">
        <f t="shared" ref="K3:K16" si="4">IF(A3=$K$20,$K$21,$K$22)</f>
        <v>בקבוק יין כרמל</v>
      </c>
      <c r="L3" s="25">
        <f t="shared" ref="L3:L16" si="5">IF(A3=$L$20,F3*(1-$L$21)*H3,(F3-$L$22)*H3)</f>
        <v>56924.28</v>
      </c>
      <c r="M3" s="66">
        <f t="shared" ref="M3:M16" si="6">IF(D3/C3-1&gt;=$M$20,D3,C3*(1+$M$20))</f>
        <v>15</v>
      </c>
    </row>
    <row r="4" spans="1:13" ht="15" x14ac:dyDescent="0.2">
      <c r="A4" s="42" t="s">
        <v>0</v>
      </c>
      <c r="B4" s="31" t="s">
        <v>20</v>
      </c>
      <c r="C4" s="68">
        <v>34</v>
      </c>
      <c r="D4" s="68">
        <v>35.5</v>
      </c>
      <c r="E4" s="40">
        <f t="shared" si="0"/>
        <v>41.89</v>
      </c>
      <c r="F4" s="25">
        <f t="shared" si="1"/>
        <v>150.804</v>
      </c>
      <c r="G4" s="27">
        <v>0.12</v>
      </c>
      <c r="H4" s="26">
        <v>2049</v>
      </c>
      <c r="I4" s="25">
        <f t="shared" si="2"/>
        <v>308997.39600000001</v>
      </c>
      <c r="J4" s="25">
        <f t="shared" si="3"/>
        <v>132.70752000000002</v>
      </c>
      <c r="K4" s="35" t="str">
        <f t="shared" si="4"/>
        <v>אין מתנה</v>
      </c>
      <c r="L4" s="25">
        <f t="shared" si="5"/>
        <v>278097.65640000004</v>
      </c>
      <c r="M4" s="66">
        <f t="shared" si="6"/>
        <v>35.869999999999997</v>
      </c>
    </row>
    <row r="5" spans="1:13" ht="15" x14ac:dyDescent="0.2">
      <c r="A5" s="42" t="s">
        <v>4</v>
      </c>
      <c r="B5" s="31" t="s">
        <v>19</v>
      </c>
      <c r="C5" s="68">
        <v>44</v>
      </c>
      <c r="D5" s="68">
        <v>45.89</v>
      </c>
      <c r="E5" s="40">
        <f t="shared" si="0"/>
        <v>54.150199999999998</v>
      </c>
      <c r="F5" s="25">
        <f t="shared" si="1"/>
        <v>194.94072</v>
      </c>
      <c r="G5" s="27">
        <v>0.3</v>
      </c>
      <c r="H5" s="26">
        <v>1412</v>
      </c>
      <c r="I5" s="25">
        <f t="shared" si="2"/>
        <v>275256.29664000002</v>
      </c>
      <c r="J5" s="25">
        <f t="shared" si="3"/>
        <v>136.45850399999998</v>
      </c>
      <c r="K5" s="35" t="str">
        <f t="shared" si="4"/>
        <v>אין מתנה</v>
      </c>
      <c r="L5" s="25">
        <f t="shared" si="5"/>
        <v>204656.29663999999</v>
      </c>
      <c r="M5" s="66">
        <f t="shared" si="6"/>
        <v>46.419999999999995</v>
      </c>
    </row>
    <row r="6" spans="1:13" ht="15" x14ac:dyDescent="0.2">
      <c r="A6" s="42" t="s">
        <v>2</v>
      </c>
      <c r="B6" s="31" t="s">
        <v>18</v>
      </c>
      <c r="C6" s="68">
        <v>19</v>
      </c>
      <c r="D6" s="68">
        <v>20.3</v>
      </c>
      <c r="E6" s="40">
        <f t="shared" si="0"/>
        <v>23.954000000000001</v>
      </c>
      <c r="F6" s="25">
        <f t="shared" si="1"/>
        <v>86.234400000000008</v>
      </c>
      <c r="G6" s="27">
        <v>0.33</v>
      </c>
      <c r="H6" s="26">
        <v>2393</v>
      </c>
      <c r="I6" s="25">
        <f t="shared" si="2"/>
        <v>206358.91920000003</v>
      </c>
      <c r="J6" s="25">
        <f t="shared" si="3"/>
        <v>57.777048000000001</v>
      </c>
      <c r="K6" s="35" t="str">
        <f t="shared" si="4"/>
        <v>בקבוק יין כרמל</v>
      </c>
      <c r="L6" s="25">
        <f t="shared" si="5"/>
        <v>86708.919200000018</v>
      </c>
      <c r="M6" s="66">
        <f t="shared" si="6"/>
        <v>20.3</v>
      </c>
    </row>
    <row r="7" spans="1:13" ht="15" x14ac:dyDescent="0.2">
      <c r="A7" s="42" t="s">
        <v>2</v>
      </c>
      <c r="B7" s="31" t="s">
        <v>17</v>
      </c>
      <c r="C7" s="68">
        <v>31</v>
      </c>
      <c r="D7" s="68">
        <v>32</v>
      </c>
      <c r="E7" s="40">
        <f t="shared" si="0"/>
        <v>37.76</v>
      </c>
      <c r="F7" s="25">
        <f t="shared" si="1"/>
        <v>135.93600000000001</v>
      </c>
      <c r="G7" s="27">
        <v>0.18</v>
      </c>
      <c r="H7" s="26">
        <v>4723</v>
      </c>
      <c r="I7" s="25">
        <f t="shared" si="2"/>
        <v>642025.728</v>
      </c>
      <c r="J7" s="25">
        <f t="shared" si="3"/>
        <v>111.46752000000001</v>
      </c>
      <c r="K7" s="35" t="str">
        <f t="shared" si="4"/>
        <v>בקבוק יין כרמל</v>
      </c>
      <c r="L7" s="25">
        <f t="shared" si="5"/>
        <v>405875.72800000006</v>
      </c>
      <c r="M7" s="66">
        <f t="shared" si="6"/>
        <v>32.704999999999998</v>
      </c>
    </row>
    <row r="8" spans="1:13" ht="15" x14ac:dyDescent="0.2">
      <c r="A8" s="41" t="s">
        <v>4</v>
      </c>
      <c r="B8" s="31" t="s">
        <v>16</v>
      </c>
      <c r="C8" s="68">
        <v>38</v>
      </c>
      <c r="D8" s="68">
        <v>40</v>
      </c>
      <c r="E8" s="40">
        <f t="shared" si="0"/>
        <v>47.199999999999996</v>
      </c>
      <c r="F8" s="25">
        <f t="shared" si="1"/>
        <v>169.92</v>
      </c>
      <c r="G8" s="27">
        <v>0.5</v>
      </c>
      <c r="H8" s="26">
        <v>3240</v>
      </c>
      <c r="I8" s="25">
        <f t="shared" si="2"/>
        <v>550540.79999999993</v>
      </c>
      <c r="J8" s="25">
        <f t="shared" si="3"/>
        <v>84.96</v>
      </c>
      <c r="K8" s="35" t="str">
        <f t="shared" si="4"/>
        <v>אין מתנה</v>
      </c>
      <c r="L8" s="25">
        <f t="shared" si="5"/>
        <v>388540.8</v>
      </c>
      <c r="M8" s="66">
        <f t="shared" si="6"/>
        <v>40.089999999999996</v>
      </c>
    </row>
    <row r="9" spans="1:13" ht="15" x14ac:dyDescent="0.2">
      <c r="A9" s="41" t="s">
        <v>33</v>
      </c>
      <c r="B9" s="31" t="s">
        <v>15</v>
      </c>
      <c r="C9" s="68">
        <v>11</v>
      </c>
      <c r="D9" s="68">
        <v>12</v>
      </c>
      <c r="E9" s="40">
        <f t="shared" si="0"/>
        <v>14.16</v>
      </c>
      <c r="F9" s="25">
        <f t="shared" si="1"/>
        <v>50.975999999999999</v>
      </c>
      <c r="G9" s="27">
        <v>0.44</v>
      </c>
      <c r="H9" s="26">
        <v>4887</v>
      </c>
      <c r="I9" s="25">
        <f t="shared" si="2"/>
        <v>249119.712</v>
      </c>
      <c r="J9" s="25">
        <f t="shared" si="3"/>
        <v>28.546560000000003</v>
      </c>
      <c r="K9" s="35" t="str">
        <f t="shared" si="4"/>
        <v>אין מתנה</v>
      </c>
      <c r="L9" s="25">
        <f t="shared" si="5"/>
        <v>4769.7119999999959</v>
      </c>
      <c r="M9" s="66">
        <f t="shared" si="6"/>
        <v>12</v>
      </c>
    </row>
    <row r="10" spans="1:13" ht="15" x14ac:dyDescent="0.2">
      <c r="A10" s="41" t="s">
        <v>4</v>
      </c>
      <c r="B10" s="31" t="s">
        <v>14</v>
      </c>
      <c r="C10" s="68">
        <v>57</v>
      </c>
      <c r="D10" s="68">
        <v>60</v>
      </c>
      <c r="E10" s="40">
        <f t="shared" si="0"/>
        <v>70.8</v>
      </c>
      <c r="F10" s="25">
        <f t="shared" si="1"/>
        <v>254.88</v>
      </c>
      <c r="G10" s="27">
        <v>0.3</v>
      </c>
      <c r="H10" s="26">
        <v>1036</v>
      </c>
      <c r="I10" s="25">
        <f t="shared" si="2"/>
        <v>264055.67999999999</v>
      </c>
      <c r="J10" s="25">
        <f t="shared" si="3"/>
        <v>178.416</v>
      </c>
      <c r="K10" s="35" t="str">
        <f t="shared" si="4"/>
        <v>אין מתנה</v>
      </c>
      <c r="L10" s="25">
        <f t="shared" si="5"/>
        <v>212255.68</v>
      </c>
      <c r="M10" s="66">
        <f t="shared" si="6"/>
        <v>60.134999999999998</v>
      </c>
    </row>
    <row r="11" spans="1:13" ht="15" x14ac:dyDescent="0.2">
      <c r="A11" s="41" t="s">
        <v>2</v>
      </c>
      <c r="B11" s="31" t="s">
        <v>13</v>
      </c>
      <c r="C11" s="68">
        <v>53</v>
      </c>
      <c r="D11" s="68">
        <v>55.55</v>
      </c>
      <c r="E11" s="40">
        <f t="shared" si="0"/>
        <v>65.548999999999992</v>
      </c>
      <c r="F11" s="25">
        <f t="shared" si="1"/>
        <v>235.97639999999998</v>
      </c>
      <c r="G11" s="27">
        <v>0.09</v>
      </c>
      <c r="H11" s="26">
        <v>1817</v>
      </c>
      <c r="I11" s="25">
        <f t="shared" si="2"/>
        <v>428769.1188</v>
      </c>
      <c r="J11" s="25">
        <f t="shared" si="3"/>
        <v>214.73852399999998</v>
      </c>
      <c r="K11" s="35" t="str">
        <f t="shared" si="4"/>
        <v>בקבוק יין כרמל</v>
      </c>
      <c r="L11" s="25">
        <f t="shared" si="5"/>
        <v>337919.1188</v>
      </c>
      <c r="M11" s="66">
        <f t="shared" si="6"/>
        <v>55.914999999999999</v>
      </c>
    </row>
    <row r="12" spans="1:13" ht="15" x14ac:dyDescent="0.2">
      <c r="A12" s="41" t="s">
        <v>0</v>
      </c>
      <c r="B12" s="31" t="s">
        <v>12</v>
      </c>
      <c r="C12" s="68">
        <v>19</v>
      </c>
      <c r="D12" s="68">
        <v>20</v>
      </c>
      <c r="E12" s="40">
        <f t="shared" si="0"/>
        <v>23.599999999999998</v>
      </c>
      <c r="F12" s="25">
        <f t="shared" si="1"/>
        <v>84.96</v>
      </c>
      <c r="G12" s="27">
        <v>0.1</v>
      </c>
      <c r="H12" s="26">
        <v>2532</v>
      </c>
      <c r="I12" s="25">
        <f t="shared" si="2"/>
        <v>215118.71999999997</v>
      </c>
      <c r="J12" s="25">
        <f t="shared" si="3"/>
        <v>76.463999999999999</v>
      </c>
      <c r="K12" s="35" t="str">
        <f t="shared" si="4"/>
        <v>אין מתנה</v>
      </c>
      <c r="L12" s="25">
        <f t="shared" si="5"/>
        <v>193606.848</v>
      </c>
      <c r="M12" s="66">
        <f t="shared" si="6"/>
        <v>20.044999999999998</v>
      </c>
    </row>
    <row r="13" spans="1:13" ht="15" x14ac:dyDescent="0.2">
      <c r="A13" s="41" t="s">
        <v>4</v>
      </c>
      <c r="B13" s="31" t="s">
        <v>11</v>
      </c>
      <c r="C13" s="68">
        <v>38</v>
      </c>
      <c r="D13" s="68">
        <v>40</v>
      </c>
      <c r="E13" s="40">
        <f t="shared" si="0"/>
        <v>47.199999999999996</v>
      </c>
      <c r="F13" s="25">
        <f t="shared" si="1"/>
        <v>169.92</v>
      </c>
      <c r="G13" s="27">
        <v>0.12</v>
      </c>
      <c r="H13" s="26">
        <v>1516</v>
      </c>
      <c r="I13" s="25">
        <f t="shared" si="2"/>
        <v>257598.71999999997</v>
      </c>
      <c r="J13" s="25">
        <f t="shared" si="3"/>
        <v>149.52959999999999</v>
      </c>
      <c r="K13" s="35" t="str">
        <f t="shared" si="4"/>
        <v>אין מתנה</v>
      </c>
      <c r="L13" s="25">
        <f t="shared" si="5"/>
        <v>181798.71999999997</v>
      </c>
      <c r="M13" s="66">
        <f t="shared" si="6"/>
        <v>40.089999999999996</v>
      </c>
    </row>
    <row r="14" spans="1:13" ht="15" x14ac:dyDescent="0.2">
      <c r="A14" s="41" t="s">
        <v>4</v>
      </c>
      <c r="B14" s="31" t="s">
        <v>10</v>
      </c>
      <c r="C14" s="68">
        <v>43</v>
      </c>
      <c r="D14" s="68">
        <v>45</v>
      </c>
      <c r="E14" s="40">
        <f t="shared" si="0"/>
        <v>53.099999999999994</v>
      </c>
      <c r="F14" s="25">
        <f t="shared" si="1"/>
        <v>191.16</v>
      </c>
      <c r="G14" s="27">
        <v>0.12</v>
      </c>
      <c r="H14" s="26">
        <v>1098</v>
      </c>
      <c r="I14" s="25">
        <f t="shared" si="2"/>
        <v>209893.68</v>
      </c>
      <c r="J14" s="25">
        <f t="shared" si="3"/>
        <v>168.2208</v>
      </c>
      <c r="K14" s="35" t="str">
        <f t="shared" si="4"/>
        <v>אין מתנה</v>
      </c>
      <c r="L14" s="25">
        <f t="shared" si="5"/>
        <v>154993.68</v>
      </c>
      <c r="M14" s="66">
        <f t="shared" si="6"/>
        <v>45.364999999999995</v>
      </c>
    </row>
    <row r="15" spans="1:13" ht="15" x14ac:dyDescent="0.2">
      <c r="A15" s="41" t="s">
        <v>2</v>
      </c>
      <c r="B15" s="31" t="s">
        <v>9</v>
      </c>
      <c r="C15" s="68">
        <v>32</v>
      </c>
      <c r="D15" s="68">
        <v>33.99</v>
      </c>
      <c r="E15" s="40">
        <f t="shared" si="0"/>
        <v>40.108200000000004</v>
      </c>
      <c r="F15" s="25">
        <f t="shared" si="1"/>
        <v>144.38952</v>
      </c>
      <c r="G15" s="27">
        <v>0.13</v>
      </c>
      <c r="H15" s="26">
        <v>3121</v>
      </c>
      <c r="I15" s="25">
        <f t="shared" si="2"/>
        <v>450639.69192000001</v>
      </c>
      <c r="J15" s="25">
        <f t="shared" si="3"/>
        <v>125.6188824</v>
      </c>
      <c r="K15" s="35" t="str">
        <f t="shared" si="4"/>
        <v>בקבוק יין כרמל</v>
      </c>
      <c r="L15" s="25">
        <f t="shared" si="5"/>
        <v>294589.69192000001</v>
      </c>
      <c r="M15" s="66">
        <f t="shared" si="6"/>
        <v>33.99</v>
      </c>
    </row>
    <row r="16" spans="1:13" ht="15" x14ac:dyDescent="0.2">
      <c r="A16" s="41" t="s">
        <v>2</v>
      </c>
      <c r="B16" s="31" t="s">
        <v>8</v>
      </c>
      <c r="C16" s="68">
        <v>19</v>
      </c>
      <c r="D16" s="68">
        <v>19.989999999999998</v>
      </c>
      <c r="E16" s="40">
        <f t="shared" si="0"/>
        <v>23.588199999999997</v>
      </c>
      <c r="F16" s="25">
        <f t="shared" si="1"/>
        <v>84.917519999999996</v>
      </c>
      <c r="G16" s="27">
        <v>0.14000000000000001</v>
      </c>
      <c r="H16" s="26">
        <v>4549</v>
      </c>
      <c r="I16" s="25">
        <f t="shared" si="2"/>
        <v>386289.79848</v>
      </c>
      <c r="J16" s="25">
        <f t="shared" si="3"/>
        <v>73.0290672</v>
      </c>
      <c r="K16" s="35" t="str">
        <f t="shared" si="4"/>
        <v>בקבוק יין כרמל</v>
      </c>
      <c r="L16" s="25">
        <f t="shared" si="5"/>
        <v>158839.79847999997</v>
      </c>
      <c r="M16" s="66">
        <f t="shared" si="6"/>
        <v>20.044999999999998</v>
      </c>
    </row>
    <row r="18" spans="1:13" ht="13.5" thickBot="1" x14ac:dyDescent="0.25"/>
    <row r="19" spans="1:13" ht="13.5" thickBot="1" x14ac:dyDescent="0.25">
      <c r="K19" s="13" t="s">
        <v>5</v>
      </c>
      <c r="L19" s="13" t="s">
        <v>42</v>
      </c>
      <c r="M19" s="49" t="s">
        <v>45</v>
      </c>
    </row>
    <row r="20" spans="1:13" ht="13.5" thickBot="1" x14ac:dyDescent="0.25">
      <c r="A20" s="44" t="s">
        <v>7</v>
      </c>
      <c r="C20" s="69" t="s">
        <v>6</v>
      </c>
      <c r="D20" s="70"/>
      <c r="G20" s="44" t="s">
        <v>5</v>
      </c>
      <c r="K20" s="50" t="s">
        <v>2</v>
      </c>
      <c r="L20" s="50" t="s">
        <v>0</v>
      </c>
      <c r="M20" s="67">
        <v>5.5E-2</v>
      </c>
    </row>
    <row r="21" spans="1:13" x14ac:dyDescent="0.2">
      <c r="A21" s="12" t="s">
        <v>4</v>
      </c>
      <c r="C21" s="11" t="s">
        <v>3</v>
      </c>
      <c r="D21" s="10">
        <v>3.6</v>
      </c>
      <c r="G21" s="9">
        <v>0</v>
      </c>
      <c r="K21" s="50" t="s">
        <v>40</v>
      </c>
      <c r="L21" s="65">
        <v>0.1</v>
      </c>
    </row>
    <row r="22" spans="1:13" ht="13.5" thickBot="1" x14ac:dyDescent="0.25">
      <c r="A22" s="8" t="s">
        <v>2</v>
      </c>
      <c r="C22" s="7" t="s">
        <v>1</v>
      </c>
      <c r="D22" s="6">
        <v>0.18</v>
      </c>
      <c r="G22" s="5">
        <v>0.5</v>
      </c>
      <c r="K22" s="51" t="s">
        <v>41</v>
      </c>
      <c r="L22" s="51">
        <v>50</v>
      </c>
    </row>
    <row r="23" spans="1:13" ht="13.5" thickBot="1" x14ac:dyDescent="0.25">
      <c r="A23" s="5" t="s">
        <v>0</v>
      </c>
    </row>
    <row r="27" spans="1:13" ht="15" x14ac:dyDescent="0.2">
      <c r="B27" s="3"/>
      <c r="C27" s="3"/>
    </row>
    <row r="28" spans="1:13" ht="13.5" thickBot="1" x14ac:dyDescent="0.25">
      <c r="B28" s="4"/>
      <c r="C28" s="4"/>
    </row>
    <row r="29" spans="1:13" ht="15.75" thickBot="1" x14ac:dyDescent="0.25">
      <c r="A29" s="71" t="s">
        <v>7</v>
      </c>
      <c r="B29" s="72"/>
      <c r="C29" s="3"/>
    </row>
    <row r="30" spans="1:13" ht="15" x14ac:dyDescent="0.2">
      <c r="A30" s="45" t="s">
        <v>34</v>
      </c>
      <c r="B30" s="46">
        <f>SUM(I2:I16)</f>
        <v>5166509.3992799995</v>
      </c>
      <c r="C30" s="3"/>
    </row>
    <row r="31" spans="1:13" ht="15" x14ac:dyDescent="0.2">
      <c r="A31" s="45" t="s">
        <v>35</v>
      </c>
      <c r="B31" s="46">
        <f>MAX(F2:F16)</f>
        <v>254.88</v>
      </c>
      <c r="C31" s="3"/>
    </row>
    <row r="32" spans="1:13" x14ac:dyDescent="0.2">
      <c r="A32" s="45" t="s">
        <v>36</v>
      </c>
      <c r="B32" s="46">
        <f>MIN(F2:F16)</f>
        <v>50.975999999999999</v>
      </c>
      <c r="C32" s="4"/>
    </row>
    <row r="33" spans="1:3" ht="13.5" thickBot="1" x14ac:dyDescent="0.25">
      <c r="A33" s="47" t="s">
        <v>37</v>
      </c>
      <c r="B33" s="48">
        <f>COUNTA(B2:B16)</f>
        <v>15</v>
      </c>
      <c r="C33" s="4"/>
    </row>
    <row r="34" spans="1:3" ht="15.75" thickBot="1" x14ac:dyDescent="0.25">
      <c r="B34"/>
      <c r="C34" s="3"/>
    </row>
    <row r="35" spans="1:3" ht="15" thickBot="1" x14ac:dyDescent="0.25">
      <c r="A35" s="49" t="s">
        <v>6</v>
      </c>
      <c r="B35"/>
    </row>
    <row r="36" spans="1:3" ht="14.25" x14ac:dyDescent="0.2">
      <c r="A36" s="52">
        <v>300000</v>
      </c>
      <c r="B36"/>
    </row>
    <row r="37" spans="1:3" ht="15" thickBot="1" x14ac:dyDescent="0.25">
      <c r="A37" s="53">
        <v>500000</v>
      </c>
      <c r="B37"/>
    </row>
    <row r="42" spans="1:3" ht="15" x14ac:dyDescent="0.2">
      <c r="B42" s="3"/>
      <c r="C42" s="3"/>
    </row>
    <row r="43" spans="1:3" ht="15" x14ac:dyDescent="0.2">
      <c r="B43" s="2"/>
      <c r="C43" s="2"/>
    </row>
  </sheetData>
  <mergeCells count="2">
    <mergeCell ref="C20:D20"/>
    <mergeCell ref="A29:B29"/>
  </mergeCells>
  <conditionalFormatting sqref="I2:I16">
    <cfRule type="cellIs" dxfId="3" priority="1" operator="lessThan">
      <formula>$A$36</formula>
    </cfRule>
    <cfRule type="cellIs" dxfId="2" priority="2" operator="between">
      <formula>$A$36</formula>
      <formula>$A$37</formula>
    </cfRule>
    <cfRule type="cellIs" dxfId="1" priority="3" operator="greaterThan">
      <formula>$A$37</formula>
    </cfRule>
  </conditionalFormatting>
  <dataValidations count="2">
    <dataValidation type="list" allowBlank="1" showInputMessage="1" showErrorMessage="1" sqref="A2:A16">
      <formula1>$A$21:$A$23</formula1>
    </dataValidation>
    <dataValidation type="decimal" allowBlank="1" showInputMessage="1" showErrorMessage="1" errorTitle="ערך שגוי" error="הוזן ערך שגוי" promptTitle="אחוז הנחה" prompt="יש להזין אחוז בין 0 ל 50% (מספרים עשרוניים)" sqref="G2:G16">
      <formula1>$G$21</formula1>
      <formula2>$G$22</formula2>
    </dataValidation>
  </dataValidations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K42"/>
  <sheetViews>
    <sheetView rightToLeft="1" workbookViewId="0">
      <pane xSplit="2" ySplit="1" topLeftCell="C2" activePane="bottomRight" state="frozen"/>
      <selection activeCell="H2" sqref="H2"/>
      <selection pane="topRight" activeCell="H2" sqref="H2"/>
      <selection pane="bottomLeft" activeCell="H2" sqref="H2"/>
      <selection pane="bottomRight" activeCell="C2" sqref="C2"/>
    </sheetView>
  </sheetViews>
  <sheetFormatPr defaultRowHeight="12.75" x14ac:dyDescent="0.2"/>
  <cols>
    <col min="1" max="1" width="10.25" style="1" bestFit="1" customWidth="1"/>
    <col min="2" max="2" width="9.875" style="1" bestFit="1" customWidth="1"/>
    <col min="3" max="3" width="10.125" style="1" bestFit="1" customWidth="1"/>
    <col min="4" max="4" width="12.5" style="1" bestFit="1" customWidth="1"/>
    <col min="5" max="5" width="13" style="1" bestFit="1" customWidth="1"/>
    <col min="6" max="6" width="13.375" style="1" bestFit="1" customWidth="1"/>
    <col min="7" max="7" width="9" style="1" bestFit="1" customWidth="1"/>
    <col min="8" max="8" width="17.125" style="1" bestFit="1" customWidth="1"/>
    <col min="9" max="9" width="28.125" style="1" bestFit="1" customWidth="1"/>
    <col min="10" max="10" width="14" style="1" bestFit="1" customWidth="1"/>
    <col min="11" max="16384" width="9" style="1"/>
  </cols>
  <sheetData>
    <row r="1" spans="1:11" s="36" customFormat="1" ht="18" customHeight="1" x14ac:dyDescent="0.25">
      <c r="A1" s="39" t="s">
        <v>32</v>
      </c>
      <c r="B1" s="38" t="s">
        <v>31</v>
      </c>
      <c r="C1" s="38" t="s">
        <v>30</v>
      </c>
      <c r="D1" s="38" t="s">
        <v>29</v>
      </c>
      <c r="E1" s="38" t="s">
        <v>28</v>
      </c>
      <c r="F1" s="38" t="s">
        <v>27</v>
      </c>
      <c r="G1" s="38" t="s">
        <v>26</v>
      </c>
      <c r="H1" s="38" t="s">
        <v>25</v>
      </c>
      <c r="I1" s="38" t="s">
        <v>24</v>
      </c>
      <c r="J1" s="37" t="s">
        <v>23</v>
      </c>
    </row>
    <row r="2" spans="1:11" ht="14.25" x14ac:dyDescent="0.2">
      <c r="A2" s="33" t="s">
        <v>4</v>
      </c>
      <c r="B2" s="35" t="s">
        <v>22</v>
      </c>
      <c r="C2" s="30">
        <v>49</v>
      </c>
      <c r="D2" s="28">
        <v>50.99</v>
      </c>
      <c r="E2" s="28">
        <f t="shared" ref="E2:E16" si="0">(1+$D$22)*D2</f>
        <v>60.168199999999999</v>
      </c>
      <c r="F2" s="25">
        <f t="shared" ref="F2:F16" si="1">E2*$D$21</f>
        <v>216.60552000000001</v>
      </c>
      <c r="G2" s="27">
        <v>0.1</v>
      </c>
      <c r="H2" s="34">
        <v>2112</v>
      </c>
      <c r="I2" s="25">
        <f t="shared" ref="I2:I16" si="2">H2*F2</f>
        <v>457470.85824000003</v>
      </c>
      <c r="J2" s="24">
        <f t="shared" ref="J2:J16" si="3">(1-G2)*F2</f>
        <v>194.94496800000002</v>
      </c>
      <c r="K2" s="14"/>
    </row>
    <row r="3" spans="1:11" ht="15" x14ac:dyDescent="0.2">
      <c r="A3" s="33" t="s">
        <v>2</v>
      </c>
      <c r="B3" s="31" t="s">
        <v>21</v>
      </c>
      <c r="C3" s="30">
        <v>14</v>
      </c>
      <c r="D3" s="29">
        <v>15</v>
      </c>
      <c r="E3" s="28">
        <f t="shared" si="0"/>
        <v>17.7</v>
      </c>
      <c r="F3" s="25">
        <f t="shared" si="1"/>
        <v>63.72</v>
      </c>
      <c r="G3" s="27">
        <v>0.2</v>
      </c>
      <c r="H3" s="26">
        <v>4149</v>
      </c>
      <c r="I3" s="25">
        <f t="shared" si="2"/>
        <v>264374.27999999997</v>
      </c>
      <c r="J3" s="24">
        <f t="shared" si="3"/>
        <v>50.975999999999999</v>
      </c>
      <c r="K3" s="14"/>
    </row>
    <row r="4" spans="1:11" ht="15" x14ac:dyDescent="0.2">
      <c r="A4" s="33" t="s">
        <v>0</v>
      </c>
      <c r="B4" s="31" t="s">
        <v>20</v>
      </c>
      <c r="C4" s="30">
        <v>34</v>
      </c>
      <c r="D4" s="29">
        <v>35.5</v>
      </c>
      <c r="E4" s="28">
        <f t="shared" si="0"/>
        <v>41.89</v>
      </c>
      <c r="F4" s="25">
        <f t="shared" si="1"/>
        <v>150.804</v>
      </c>
      <c r="G4" s="27">
        <v>0.12</v>
      </c>
      <c r="H4" s="26">
        <v>2049</v>
      </c>
      <c r="I4" s="25">
        <f t="shared" si="2"/>
        <v>308997.39600000001</v>
      </c>
      <c r="J4" s="24">
        <f t="shared" si="3"/>
        <v>132.70752000000002</v>
      </c>
      <c r="K4" s="14"/>
    </row>
    <row r="5" spans="1:11" ht="15" x14ac:dyDescent="0.2">
      <c r="A5" s="33" t="s">
        <v>4</v>
      </c>
      <c r="B5" s="31" t="s">
        <v>19</v>
      </c>
      <c r="C5" s="30">
        <v>44</v>
      </c>
      <c r="D5" s="29">
        <v>45.89</v>
      </c>
      <c r="E5" s="28">
        <f t="shared" si="0"/>
        <v>54.150199999999998</v>
      </c>
      <c r="F5" s="25">
        <f t="shared" si="1"/>
        <v>194.94072</v>
      </c>
      <c r="G5" s="27">
        <v>0.3</v>
      </c>
      <c r="H5" s="26">
        <v>1412</v>
      </c>
      <c r="I5" s="25">
        <f t="shared" si="2"/>
        <v>275256.29664000002</v>
      </c>
      <c r="J5" s="24">
        <f t="shared" si="3"/>
        <v>136.45850399999998</v>
      </c>
      <c r="K5" s="14"/>
    </row>
    <row r="6" spans="1:11" ht="15" x14ac:dyDescent="0.2">
      <c r="A6" s="33" t="s">
        <v>2</v>
      </c>
      <c r="B6" s="31" t="s">
        <v>18</v>
      </c>
      <c r="C6" s="30">
        <v>19</v>
      </c>
      <c r="D6" s="29">
        <v>20.3</v>
      </c>
      <c r="E6" s="28">
        <f t="shared" si="0"/>
        <v>23.954000000000001</v>
      </c>
      <c r="F6" s="25">
        <f t="shared" si="1"/>
        <v>86.234400000000008</v>
      </c>
      <c r="G6" s="27">
        <v>0.33</v>
      </c>
      <c r="H6" s="26">
        <v>2393</v>
      </c>
      <c r="I6" s="25">
        <f t="shared" si="2"/>
        <v>206358.91920000003</v>
      </c>
      <c r="J6" s="24">
        <f t="shared" si="3"/>
        <v>57.777048000000001</v>
      </c>
      <c r="K6" s="14"/>
    </row>
    <row r="7" spans="1:11" ht="15" x14ac:dyDescent="0.2">
      <c r="A7" s="33" t="s">
        <v>2</v>
      </c>
      <c r="B7" s="31" t="s">
        <v>17</v>
      </c>
      <c r="C7" s="30">
        <v>31</v>
      </c>
      <c r="D7" s="29">
        <v>32</v>
      </c>
      <c r="E7" s="28">
        <f t="shared" si="0"/>
        <v>37.76</v>
      </c>
      <c r="F7" s="25">
        <f t="shared" si="1"/>
        <v>135.93600000000001</v>
      </c>
      <c r="G7" s="27">
        <v>0.18</v>
      </c>
      <c r="H7" s="26">
        <v>4723</v>
      </c>
      <c r="I7" s="25">
        <f t="shared" si="2"/>
        <v>642025.728</v>
      </c>
      <c r="J7" s="24">
        <f t="shared" si="3"/>
        <v>111.46752000000001</v>
      </c>
      <c r="K7" s="14"/>
    </row>
    <row r="8" spans="1:11" ht="15" x14ac:dyDescent="0.2">
      <c r="A8" s="32" t="s">
        <v>4</v>
      </c>
      <c r="B8" s="31" t="s">
        <v>16</v>
      </c>
      <c r="C8" s="30">
        <v>38</v>
      </c>
      <c r="D8" s="29">
        <v>40</v>
      </c>
      <c r="E8" s="28">
        <f t="shared" si="0"/>
        <v>47.199999999999996</v>
      </c>
      <c r="F8" s="25">
        <f t="shared" si="1"/>
        <v>169.92</v>
      </c>
      <c r="G8" s="27">
        <v>0.5</v>
      </c>
      <c r="H8" s="26">
        <v>3240</v>
      </c>
      <c r="I8" s="25">
        <f t="shared" si="2"/>
        <v>550540.79999999993</v>
      </c>
      <c r="J8" s="24">
        <f t="shared" si="3"/>
        <v>84.96</v>
      </c>
      <c r="K8" s="14"/>
    </row>
    <row r="9" spans="1:11" ht="15" x14ac:dyDescent="0.2">
      <c r="A9" s="32" t="s">
        <v>0</v>
      </c>
      <c r="B9" s="31" t="s">
        <v>15</v>
      </c>
      <c r="C9" s="30">
        <v>11</v>
      </c>
      <c r="D9" s="29">
        <v>12</v>
      </c>
      <c r="E9" s="28">
        <f t="shared" si="0"/>
        <v>14.16</v>
      </c>
      <c r="F9" s="25">
        <f t="shared" si="1"/>
        <v>50.975999999999999</v>
      </c>
      <c r="G9" s="27">
        <v>0.44</v>
      </c>
      <c r="H9" s="26">
        <v>4887</v>
      </c>
      <c r="I9" s="25">
        <f t="shared" si="2"/>
        <v>249119.712</v>
      </c>
      <c r="J9" s="24">
        <f t="shared" si="3"/>
        <v>28.546560000000003</v>
      </c>
      <c r="K9" s="14"/>
    </row>
    <row r="10" spans="1:11" ht="15" x14ac:dyDescent="0.2">
      <c r="A10" s="32" t="s">
        <v>4</v>
      </c>
      <c r="B10" s="31" t="s">
        <v>14</v>
      </c>
      <c r="C10" s="30">
        <v>57</v>
      </c>
      <c r="D10" s="29">
        <v>60</v>
      </c>
      <c r="E10" s="28">
        <f t="shared" si="0"/>
        <v>70.8</v>
      </c>
      <c r="F10" s="25">
        <f t="shared" si="1"/>
        <v>254.88</v>
      </c>
      <c r="G10" s="27">
        <v>0.3</v>
      </c>
      <c r="H10" s="26">
        <v>1036</v>
      </c>
      <c r="I10" s="25">
        <f t="shared" si="2"/>
        <v>264055.67999999999</v>
      </c>
      <c r="J10" s="24">
        <f t="shared" si="3"/>
        <v>178.416</v>
      </c>
      <c r="K10" s="14"/>
    </row>
    <row r="11" spans="1:11" ht="15" x14ac:dyDescent="0.2">
      <c r="A11" s="32" t="s">
        <v>2</v>
      </c>
      <c r="B11" s="31" t="s">
        <v>13</v>
      </c>
      <c r="C11" s="30">
        <v>53</v>
      </c>
      <c r="D11" s="29">
        <v>55.55</v>
      </c>
      <c r="E11" s="28">
        <f t="shared" si="0"/>
        <v>65.548999999999992</v>
      </c>
      <c r="F11" s="25">
        <f t="shared" si="1"/>
        <v>235.97639999999998</v>
      </c>
      <c r="G11" s="27">
        <v>0.09</v>
      </c>
      <c r="H11" s="26">
        <v>1817</v>
      </c>
      <c r="I11" s="25">
        <f t="shared" si="2"/>
        <v>428769.1188</v>
      </c>
      <c r="J11" s="24">
        <f t="shared" si="3"/>
        <v>214.73852399999998</v>
      </c>
      <c r="K11" s="14"/>
    </row>
    <row r="12" spans="1:11" ht="15" x14ac:dyDescent="0.2">
      <c r="A12" s="32" t="s">
        <v>0</v>
      </c>
      <c r="B12" s="31" t="s">
        <v>12</v>
      </c>
      <c r="C12" s="30">
        <v>19</v>
      </c>
      <c r="D12" s="29">
        <v>20</v>
      </c>
      <c r="E12" s="28">
        <f t="shared" si="0"/>
        <v>23.599999999999998</v>
      </c>
      <c r="F12" s="25">
        <f t="shared" si="1"/>
        <v>84.96</v>
      </c>
      <c r="G12" s="27">
        <v>0.1</v>
      </c>
      <c r="H12" s="26">
        <v>2532</v>
      </c>
      <c r="I12" s="25">
        <f t="shared" si="2"/>
        <v>215118.71999999997</v>
      </c>
      <c r="J12" s="24">
        <f t="shared" si="3"/>
        <v>76.463999999999999</v>
      </c>
      <c r="K12" s="14"/>
    </row>
    <row r="13" spans="1:11" ht="15" x14ac:dyDescent="0.2">
      <c r="A13" s="32" t="s">
        <v>4</v>
      </c>
      <c r="B13" s="31" t="s">
        <v>11</v>
      </c>
      <c r="C13" s="30">
        <v>38</v>
      </c>
      <c r="D13" s="29">
        <v>40</v>
      </c>
      <c r="E13" s="28">
        <f t="shared" si="0"/>
        <v>47.199999999999996</v>
      </c>
      <c r="F13" s="25">
        <f t="shared" si="1"/>
        <v>169.92</v>
      </c>
      <c r="G13" s="27">
        <v>0.12</v>
      </c>
      <c r="H13" s="26">
        <v>1516</v>
      </c>
      <c r="I13" s="25">
        <f t="shared" si="2"/>
        <v>257598.71999999997</v>
      </c>
      <c r="J13" s="24">
        <f t="shared" si="3"/>
        <v>149.52959999999999</v>
      </c>
      <c r="K13" s="14"/>
    </row>
    <row r="14" spans="1:11" ht="15" x14ac:dyDescent="0.2">
      <c r="A14" s="32" t="s">
        <v>4</v>
      </c>
      <c r="B14" s="31" t="s">
        <v>10</v>
      </c>
      <c r="C14" s="30">
        <v>43</v>
      </c>
      <c r="D14" s="29">
        <v>45</v>
      </c>
      <c r="E14" s="28">
        <f t="shared" si="0"/>
        <v>53.099999999999994</v>
      </c>
      <c r="F14" s="25">
        <f t="shared" si="1"/>
        <v>191.16</v>
      </c>
      <c r="G14" s="27">
        <v>0.12</v>
      </c>
      <c r="H14" s="26">
        <v>1098</v>
      </c>
      <c r="I14" s="25">
        <f t="shared" si="2"/>
        <v>209893.68</v>
      </c>
      <c r="J14" s="24">
        <f t="shared" si="3"/>
        <v>168.2208</v>
      </c>
      <c r="K14" s="14"/>
    </row>
    <row r="15" spans="1:11" ht="15" x14ac:dyDescent="0.2">
      <c r="A15" s="32" t="s">
        <v>2</v>
      </c>
      <c r="B15" s="31" t="s">
        <v>9</v>
      </c>
      <c r="C15" s="30">
        <v>32</v>
      </c>
      <c r="D15" s="29">
        <v>33.99</v>
      </c>
      <c r="E15" s="28">
        <f t="shared" si="0"/>
        <v>40.108200000000004</v>
      </c>
      <c r="F15" s="25">
        <f t="shared" si="1"/>
        <v>144.38952</v>
      </c>
      <c r="G15" s="27">
        <v>0.13</v>
      </c>
      <c r="H15" s="26">
        <v>3121</v>
      </c>
      <c r="I15" s="25">
        <f t="shared" si="2"/>
        <v>450639.69192000001</v>
      </c>
      <c r="J15" s="24">
        <f t="shared" si="3"/>
        <v>125.6188824</v>
      </c>
      <c r="K15" s="14"/>
    </row>
    <row r="16" spans="1:11" ht="15.75" thickBot="1" x14ac:dyDescent="0.25">
      <c r="A16" s="23" t="s">
        <v>2</v>
      </c>
      <c r="B16" s="22" t="s">
        <v>8</v>
      </c>
      <c r="C16" s="21">
        <v>19</v>
      </c>
      <c r="D16" s="20">
        <v>19.989999999999998</v>
      </c>
      <c r="E16" s="19">
        <f t="shared" si="0"/>
        <v>23.588199999999997</v>
      </c>
      <c r="F16" s="16">
        <f t="shared" si="1"/>
        <v>84.917519999999996</v>
      </c>
      <c r="G16" s="18">
        <v>0.14000000000000001</v>
      </c>
      <c r="H16" s="17">
        <v>4549</v>
      </c>
      <c r="I16" s="16">
        <f t="shared" si="2"/>
        <v>386289.79848</v>
      </c>
      <c r="J16" s="15">
        <f t="shared" si="3"/>
        <v>73.0290672</v>
      </c>
      <c r="K16" s="14"/>
    </row>
    <row r="19" spans="1:7" ht="13.5" thickBot="1" x14ac:dyDescent="0.25"/>
    <row r="20" spans="1:7" ht="13.5" thickBot="1" x14ac:dyDescent="0.25">
      <c r="A20" s="44" t="s">
        <v>7</v>
      </c>
      <c r="C20" s="69" t="s">
        <v>6</v>
      </c>
      <c r="D20" s="70"/>
      <c r="G20" s="44" t="s">
        <v>5</v>
      </c>
    </row>
    <row r="21" spans="1:7" x14ac:dyDescent="0.2">
      <c r="A21" s="12" t="s">
        <v>4</v>
      </c>
      <c r="C21" s="11" t="s">
        <v>3</v>
      </c>
      <c r="D21" s="10">
        <v>3.6</v>
      </c>
      <c r="G21" s="9">
        <v>0</v>
      </c>
    </row>
    <row r="22" spans="1:7" ht="13.5" thickBot="1" x14ac:dyDescent="0.25">
      <c r="A22" s="8" t="s">
        <v>2</v>
      </c>
      <c r="C22" s="7" t="s">
        <v>1</v>
      </c>
      <c r="D22" s="6">
        <v>0.18</v>
      </c>
      <c r="G22" s="5">
        <v>0.5</v>
      </c>
    </row>
    <row r="23" spans="1:7" ht="13.5" thickBot="1" x14ac:dyDescent="0.25">
      <c r="A23" s="5" t="s">
        <v>0</v>
      </c>
    </row>
    <row r="26" spans="1:7" ht="15" x14ac:dyDescent="0.2">
      <c r="B26" s="3"/>
      <c r="C26" s="3"/>
    </row>
    <row r="27" spans="1:7" x14ac:dyDescent="0.2">
      <c r="B27" s="4"/>
      <c r="C27" s="4"/>
    </row>
    <row r="28" spans="1:7" ht="15" x14ac:dyDescent="0.2">
      <c r="B28" s="3"/>
      <c r="C28" s="3"/>
    </row>
    <row r="29" spans="1:7" ht="15" x14ac:dyDescent="0.2">
      <c r="B29" s="3"/>
      <c r="C29" s="3"/>
    </row>
    <row r="30" spans="1:7" ht="15" x14ac:dyDescent="0.2">
      <c r="B30" s="3"/>
      <c r="C30" s="3"/>
    </row>
    <row r="31" spans="1:7" x14ac:dyDescent="0.2">
      <c r="B31" s="4"/>
      <c r="C31" s="4"/>
    </row>
    <row r="32" spans="1:7" x14ac:dyDescent="0.2">
      <c r="B32" s="4"/>
      <c r="C32" s="4"/>
    </row>
    <row r="33" spans="2:3" ht="15" x14ac:dyDescent="0.2">
      <c r="B33" s="3"/>
      <c r="C33" s="3"/>
    </row>
    <row r="41" spans="2:3" ht="15" x14ac:dyDescent="0.2">
      <c r="B41" s="3"/>
      <c r="C41" s="3"/>
    </row>
    <row r="42" spans="2:3" ht="15" x14ac:dyDescent="0.2">
      <c r="B42" s="2"/>
      <c r="C42" s="2"/>
    </row>
  </sheetData>
  <mergeCells count="1">
    <mergeCell ref="C20:D20"/>
  </mergeCells>
  <conditionalFormatting sqref="F2:F16">
    <cfRule type="aboveAverage" dxfId="0" priority="1" stopIfTrue="1"/>
  </conditionalFormatting>
  <dataValidations count="2">
    <dataValidation type="decimal" allowBlank="1" showInputMessage="1" showErrorMessage="1" errorTitle="ערך שגוי" error="הוזן ערך שגוי" promptTitle="אחוז הנחה" prompt="יש להזין אחוז בין 0 ל 50% (מספרים עשרוניים)" sqref="G2:G16">
      <formula1>$G$21</formula1>
      <formula2>$G$22</formula2>
    </dataValidation>
    <dataValidation type="list" allowBlank="1" showInputMessage="1" showErrorMessage="1" sqref="A2:A16">
      <formula1>$A$21:$A$23</formula1>
    </dataValidation>
  </dataValidations>
  <pageMargins left="0.75" right="0.75" top="1" bottom="1" header="0.5" footer="0.5"/>
  <pageSetup paperSize="9" orientation="landscape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rightToLeft="1" workbookViewId="0"/>
  </sheetViews>
  <sheetFormatPr defaultRowHeight="14.25" x14ac:dyDescent="0.2"/>
  <cols>
    <col min="1" max="1" width="8.125" bestFit="1" customWidth="1"/>
    <col min="2" max="2" width="6.75" bestFit="1" customWidth="1"/>
    <col min="3" max="3" width="4.375" bestFit="1" customWidth="1"/>
    <col min="4" max="9" width="11.5" bestFit="1" customWidth="1"/>
    <col min="10" max="10" width="10.625" bestFit="1" customWidth="1"/>
  </cols>
  <sheetData>
    <row r="1" spans="1:10" x14ac:dyDescent="0.2">
      <c r="A1" s="62" t="s">
        <v>20</v>
      </c>
      <c r="B1" s="63">
        <v>35.5</v>
      </c>
      <c r="C1" s="54"/>
      <c r="D1" s="54"/>
      <c r="E1" s="54"/>
      <c r="F1" s="54"/>
      <c r="G1" s="55"/>
      <c r="H1" s="55"/>
      <c r="I1" s="55"/>
      <c r="J1" s="55"/>
    </row>
    <row r="2" spans="1:10" x14ac:dyDescent="0.2">
      <c r="A2" s="62" t="s">
        <v>3</v>
      </c>
      <c r="B2" s="64">
        <v>3.6</v>
      </c>
      <c r="C2" s="54"/>
      <c r="D2" s="54"/>
      <c r="E2" s="54"/>
      <c r="F2" s="54"/>
      <c r="G2" s="55"/>
      <c r="H2" s="55"/>
      <c r="I2" s="55"/>
      <c r="J2" s="55"/>
    </row>
    <row r="3" spans="1:10" ht="15" x14ac:dyDescent="0.2">
      <c r="A3" s="56"/>
      <c r="B3" s="57"/>
      <c r="C3" s="54"/>
      <c r="D3" s="54"/>
      <c r="E3" s="54"/>
      <c r="F3" s="54"/>
      <c r="G3" s="55"/>
      <c r="H3" s="55"/>
      <c r="I3" s="55"/>
      <c r="J3" s="55"/>
    </row>
    <row r="5" spans="1:10" ht="15.75" x14ac:dyDescent="0.25">
      <c r="B5" s="58"/>
      <c r="C5" s="58"/>
      <c r="D5" s="73" t="s">
        <v>26</v>
      </c>
      <c r="E5" s="73"/>
      <c r="F5" s="73"/>
      <c r="G5" s="73"/>
      <c r="H5" s="73"/>
      <c r="I5" s="73"/>
      <c r="J5" s="73"/>
    </row>
    <row r="6" spans="1:10" x14ac:dyDescent="0.2">
      <c r="B6" s="58"/>
      <c r="C6" s="59"/>
      <c r="D6" s="60">
        <v>0.3</v>
      </c>
      <c r="E6" s="60">
        <v>0.35</v>
      </c>
      <c r="F6" s="60">
        <v>0.4</v>
      </c>
      <c r="G6" s="60">
        <v>0.45</v>
      </c>
      <c r="H6" s="60">
        <v>0.5</v>
      </c>
      <c r="I6" s="60">
        <v>0.55000000000000004</v>
      </c>
      <c r="J6" s="60">
        <v>0.6</v>
      </c>
    </row>
    <row r="7" spans="1:10" x14ac:dyDescent="0.2">
      <c r="B7" s="74" t="s">
        <v>38</v>
      </c>
      <c r="C7" s="59">
        <v>100</v>
      </c>
      <c r="D7" s="61">
        <f>(1-D$6)*$C7*$B$1*$B$2</f>
        <v>8946</v>
      </c>
      <c r="E7" s="61">
        <f t="shared" ref="E7:J7" si="0">(1-E$6)*$C7*$B$1*$B$2</f>
        <v>8307</v>
      </c>
      <c r="F7" s="61">
        <f t="shared" si="0"/>
        <v>7668</v>
      </c>
      <c r="G7" s="61">
        <f t="shared" si="0"/>
        <v>7029.0000000000009</v>
      </c>
      <c r="H7" s="61">
        <f t="shared" si="0"/>
        <v>6390</v>
      </c>
      <c r="I7" s="61">
        <f t="shared" si="0"/>
        <v>5750.9999999999991</v>
      </c>
      <c r="J7" s="61">
        <f t="shared" si="0"/>
        <v>5112</v>
      </c>
    </row>
    <row r="8" spans="1:10" x14ac:dyDescent="0.2">
      <c r="B8" s="75"/>
      <c r="C8" s="59">
        <v>200</v>
      </c>
      <c r="D8" s="61">
        <f t="shared" ref="D8:J22" si="1">(1-D$6)*$C8*$B$1*$B$2</f>
        <v>17892</v>
      </c>
      <c r="E8" s="61">
        <f t="shared" si="1"/>
        <v>16614</v>
      </c>
      <c r="F8" s="61">
        <f t="shared" si="1"/>
        <v>15336</v>
      </c>
      <c r="G8" s="61">
        <f t="shared" si="1"/>
        <v>14058.000000000002</v>
      </c>
      <c r="H8" s="61">
        <f t="shared" si="1"/>
        <v>12780</v>
      </c>
      <c r="I8" s="61">
        <f t="shared" si="1"/>
        <v>11501.999999999998</v>
      </c>
      <c r="J8" s="61">
        <f t="shared" si="1"/>
        <v>10224</v>
      </c>
    </row>
    <row r="9" spans="1:10" x14ac:dyDescent="0.2">
      <c r="B9" s="75"/>
      <c r="C9" s="59">
        <v>300</v>
      </c>
      <c r="D9" s="61">
        <f t="shared" si="1"/>
        <v>26838</v>
      </c>
      <c r="E9" s="61">
        <f t="shared" si="1"/>
        <v>24921</v>
      </c>
      <c r="F9" s="61">
        <f t="shared" si="1"/>
        <v>23004</v>
      </c>
      <c r="G9" s="61">
        <f t="shared" si="1"/>
        <v>21087</v>
      </c>
      <c r="H9" s="61">
        <f t="shared" si="1"/>
        <v>19170</v>
      </c>
      <c r="I9" s="61">
        <f t="shared" si="1"/>
        <v>17253</v>
      </c>
      <c r="J9" s="61">
        <f t="shared" si="1"/>
        <v>15336</v>
      </c>
    </row>
    <row r="10" spans="1:10" x14ac:dyDescent="0.2">
      <c r="B10" s="75"/>
      <c r="C10" s="59">
        <v>400</v>
      </c>
      <c r="D10" s="61">
        <f t="shared" si="1"/>
        <v>35784</v>
      </c>
      <c r="E10" s="61">
        <f t="shared" si="1"/>
        <v>33228</v>
      </c>
      <c r="F10" s="61">
        <f t="shared" si="1"/>
        <v>30672</v>
      </c>
      <c r="G10" s="61">
        <f t="shared" si="1"/>
        <v>28116.000000000004</v>
      </c>
      <c r="H10" s="61">
        <f t="shared" si="1"/>
        <v>25560</v>
      </c>
      <c r="I10" s="61">
        <f t="shared" si="1"/>
        <v>23003.999999999996</v>
      </c>
      <c r="J10" s="61">
        <f t="shared" si="1"/>
        <v>20448</v>
      </c>
    </row>
    <row r="11" spans="1:10" x14ac:dyDescent="0.2">
      <c r="B11" s="75"/>
      <c r="C11" s="59">
        <v>500</v>
      </c>
      <c r="D11" s="61">
        <f t="shared" si="1"/>
        <v>44730</v>
      </c>
      <c r="E11" s="61">
        <f t="shared" si="1"/>
        <v>41535</v>
      </c>
      <c r="F11" s="61">
        <f t="shared" si="1"/>
        <v>38340</v>
      </c>
      <c r="G11" s="61">
        <f t="shared" si="1"/>
        <v>35145</v>
      </c>
      <c r="H11" s="61">
        <f t="shared" si="1"/>
        <v>31950</v>
      </c>
      <c r="I11" s="61">
        <f t="shared" si="1"/>
        <v>28754.999999999996</v>
      </c>
      <c r="J11" s="61">
        <f t="shared" si="1"/>
        <v>25560</v>
      </c>
    </row>
    <row r="12" spans="1:10" x14ac:dyDescent="0.2">
      <c r="B12" s="75"/>
      <c r="C12" s="59">
        <v>600</v>
      </c>
      <c r="D12" s="61">
        <f t="shared" si="1"/>
        <v>53676</v>
      </c>
      <c r="E12" s="61">
        <f t="shared" si="1"/>
        <v>49842</v>
      </c>
      <c r="F12" s="61">
        <f t="shared" si="1"/>
        <v>46008</v>
      </c>
      <c r="G12" s="61">
        <f t="shared" si="1"/>
        <v>42174</v>
      </c>
      <c r="H12" s="61">
        <f t="shared" si="1"/>
        <v>38340</v>
      </c>
      <c r="I12" s="61">
        <f t="shared" si="1"/>
        <v>34506</v>
      </c>
      <c r="J12" s="61">
        <f t="shared" si="1"/>
        <v>30672</v>
      </c>
    </row>
    <row r="13" spans="1:10" x14ac:dyDescent="0.2">
      <c r="B13" s="75"/>
      <c r="C13" s="59">
        <v>700</v>
      </c>
      <c r="D13" s="61">
        <f t="shared" si="1"/>
        <v>62621.999999999985</v>
      </c>
      <c r="E13" s="61">
        <f t="shared" si="1"/>
        <v>58149</v>
      </c>
      <c r="F13" s="61">
        <f t="shared" si="1"/>
        <v>53676</v>
      </c>
      <c r="G13" s="61">
        <f t="shared" si="1"/>
        <v>49203.000000000007</v>
      </c>
      <c r="H13" s="61">
        <f t="shared" si="1"/>
        <v>44730</v>
      </c>
      <c r="I13" s="61">
        <f t="shared" si="1"/>
        <v>40256.999999999993</v>
      </c>
      <c r="J13" s="61">
        <f t="shared" si="1"/>
        <v>35784</v>
      </c>
    </row>
    <row r="14" spans="1:10" x14ac:dyDescent="0.2">
      <c r="B14" s="75"/>
      <c r="C14" s="59">
        <v>800</v>
      </c>
      <c r="D14" s="61">
        <f t="shared" si="1"/>
        <v>71568</v>
      </c>
      <c r="E14" s="61">
        <f t="shared" si="1"/>
        <v>66456</v>
      </c>
      <c r="F14" s="61">
        <f t="shared" si="1"/>
        <v>61344</v>
      </c>
      <c r="G14" s="61">
        <f t="shared" si="1"/>
        <v>56232.000000000007</v>
      </c>
      <c r="H14" s="61">
        <f t="shared" si="1"/>
        <v>51120</v>
      </c>
      <c r="I14" s="61">
        <f t="shared" si="1"/>
        <v>46007.999999999993</v>
      </c>
      <c r="J14" s="61">
        <f t="shared" si="1"/>
        <v>40896</v>
      </c>
    </row>
    <row r="15" spans="1:10" x14ac:dyDescent="0.2">
      <c r="B15" s="75"/>
      <c r="C15" s="59">
        <v>900</v>
      </c>
      <c r="D15" s="61">
        <f t="shared" si="1"/>
        <v>80514</v>
      </c>
      <c r="E15" s="61">
        <f t="shared" si="1"/>
        <v>74763</v>
      </c>
      <c r="F15" s="61">
        <f t="shared" si="1"/>
        <v>69012</v>
      </c>
      <c r="G15" s="61">
        <f t="shared" si="1"/>
        <v>63261.000000000015</v>
      </c>
      <c r="H15" s="61">
        <f t="shared" si="1"/>
        <v>57510</v>
      </c>
      <c r="I15" s="61">
        <f t="shared" si="1"/>
        <v>51758.999999999993</v>
      </c>
      <c r="J15" s="61">
        <f t="shared" si="1"/>
        <v>46008</v>
      </c>
    </row>
    <row r="16" spans="1:10" x14ac:dyDescent="0.2">
      <c r="B16" s="75"/>
      <c r="C16" s="59">
        <v>1000</v>
      </c>
      <c r="D16" s="61">
        <f t="shared" si="1"/>
        <v>89460</v>
      </c>
      <c r="E16" s="61">
        <f t="shared" si="1"/>
        <v>83070</v>
      </c>
      <c r="F16" s="61">
        <f t="shared" si="1"/>
        <v>76680</v>
      </c>
      <c r="G16" s="61">
        <f t="shared" si="1"/>
        <v>70290</v>
      </c>
      <c r="H16" s="61">
        <f t="shared" si="1"/>
        <v>63900</v>
      </c>
      <c r="I16" s="61">
        <f t="shared" si="1"/>
        <v>57509.999999999993</v>
      </c>
      <c r="J16" s="61">
        <f t="shared" si="1"/>
        <v>51120</v>
      </c>
    </row>
    <row r="17" spans="2:10" x14ac:dyDescent="0.2">
      <c r="B17" s="75"/>
      <c r="C17" s="59">
        <v>1100</v>
      </c>
      <c r="D17" s="61">
        <f t="shared" si="1"/>
        <v>98406</v>
      </c>
      <c r="E17" s="61">
        <f t="shared" si="1"/>
        <v>91377</v>
      </c>
      <c r="F17" s="61">
        <f t="shared" si="1"/>
        <v>84348</v>
      </c>
      <c r="G17" s="61">
        <f t="shared" si="1"/>
        <v>77319</v>
      </c>
      <c r="H17" s="61">
        <f t="shared" si="1"/>
        <v>70290</v>
      </c>
      <c r="I17" s="61">
        <f t="shared" si="1"/>
        <v>63260.999999999985</v>
      </c>
      <c r="J17" s="61">
        <f t="shared" si="1"/>
        <v>56232</v>
      </c>
    </row>
    <row r="18" spans="2:10" x14ac:dyDescent="0.2">
      <c r="B18" s="75"/>
      <c r="C18" s="59">
        <v>1200</v>
      </c>
      <c r="D18" s="61">
        <f t="shared" si="1"/>
        <v>107352</v>
      </c>
      <c r="E18" s="61">
        <f t="shared" si="1"/>
        <v>99684</v>
      </c>
      <c r="F18" s="61">
        <f t="shared" si="1"/>
        <v>92016</v>
      </c>
      <c r="G18" s="61">
        <f t="shared" si="1"/>
        <v>84348</v>
      </c>
      <c r="H18" s="61">
        <f t="shared" si="1"/>
        <v>76680</v>
      </c>
      <c r="I18" s="61">
        <f t="shared" si="1"/>
        <v>69012</v>
      </c>
      <c r="J18" s="61">
        <f t="shared" si="1"/>
        <v>61344</v>
      </c>
    </row>
    <row r="19" spans="2:10" x14ac:dyDescent="0.2">
      <c r="B19" s="75"/>
      <c r="C19" s="59">
        <v>1300</v>
      </c>
      <c r="D19" s="61">
        <f>(1-D$6)*$C19*$B$1*$B$2</f>
        <v>116297.99999999999</v>
      </c>
      <c r="E19" s="61">
        <f t="shared" si="1"/>
        <v>107991</v>
      </c>
      <c r="F19" s="61">
        <f t="shared" si="1"/>
        <v>99684</v>
      </c>
      <c r="G19" s="61">
        <f t="shared" si="1"/>
        <v>91377.000000000015</v>
      </c>
      <c r="H19" s="61">
        <f t="shared" si="1"/>
        <v>83070</v>
      </c>
      <c r="I19" s="61">
        <f t="shared" si="1"/>
        <v>74762.999999999985</v>
      </c>
      <c r="J19" s="61">
        <f t="shared" si="1"/>
        <v>66456</v>
      </c>
    </row>
    <row r="20" spans="2:10" x14ac:dyDescent="0.2">
      <c r="B20" s="75"/>
      <c r="C20" s="59">
        <v>1400</v>
      </c>
      <c r="D20" s="61">
        <f t="shared" si="1"/>
        <v>125243.99999999997</v>
      </c>
      <c r="E20" s="61">
        <f t="shared" si="1"/>
        <v>116298</v>
      </c>
      <c r="F20" s="61">
        <f t="shared" si="1"/>
        <v>107352</v>
      </c>
      <c r="G20" s="61">
        <f t="shared" si="1"/>
        <v>98406.000000000015</v>
      </c>
      <c r="H20" s="61">
        <f t="shared" si="1"/>
        <v>89460</v>
      </c>
      <c r="I20" s="61">
        <f t="shared" si="1"/>
        <v>80513.999999999985</v>
      </c>
      <c r="J20" s="61">
        <f t="shared" si="1"/>
        <v>71568</v>
      </c>
    </row>
    <row r="21" spans="2:10" x14ac:dyDescent="0.2">
      <c r="B21" s="75"/>
      <c r="C21" s="59">
        <v>1500</v>
      </c>
      <c r="D21" s="61">
        <f t="shared" si="1"/>
        <v>134190</v>
      </c>
      <c r="E21" s="61">
        <f t="shared" si="1"/>
        <v>124605</v>
      </c>
      <c r="F21" s="61">
        <f t="shared" si="1"/>
        <v>115020</v>
      </c>
      <c r="G21" s="61">
        <f t="shared" si="1"/>
        <v>105435.00000000001</v>
      </c>
      <c r="H21" s="61">
        <f t="shared" si="1"/>
        <v>95850</v>
      </c>
      <c r="I21" s="61">
        <f t="shared" si="1"/>
        <v>86264.999999999985</v>
      </c>
      <c r="J21" s="61">
        <f t="shared" si="1"/>
        <v>76680</v>
      </c>
    </row>
    <row r="22" spans="2:10" x14ac:dyDescent="0.2">
      <c r="B22" s="76"/>
      <c r="C22" s="59">
        <v>1600</v>
      </c>
      <c r="D22" s="61">
        <f t="shared" si="1"/>
        <v>143136</v>
      </c>
      <c r="E22" s="61">
        <f t="shared" si="1"/>
        <v>132912</v>
      </c>
      <c r="F22" s="61">
        <f t="shared" si="1"/>
        <v>122688</v>
      </c>
      <c r="G22" s="61">
        <f t="shared" si="1"/>
        <v>112464.00000000001</v>
      </c>
      <c r="H22" s="61">
        <f t="shared" si="1"/>
        <v>102240</v>
      </c>
      <c r="I22" s="61">
        <f t="shared" si="1"/>
        <v>92015.999999999985</v>
      </c>
      <c r="J22" s="61">
        <f>(1-J$6)*$C22*$B$1*$B$2</f>
        <v>81792</v>
      </c>
    </row>
  </sheetData>
  <mergeCells count="2">
    <mergeCell ref="D5:J5"/>
    <mergeCell ref="B7:B2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</vt:i4>
      </vt:variant>
      <vt:variant>
        <vt:lpstr>טווחים בעלי שם</vt:lpstr>
      </vt:variant>
      <vt:variant>
        <vt:i4>5</vt:i4>
      </vt:variant>
    </vt:vector>
  </HeadingPairs>
  <TitlesOfParts>
    <vt:vector size="8" baseType="lpstr">
      <vt:lpstr>דיוטי פרי</vt:lpstr>
      <vt:lpstr>דיוטי פרי מעוצב</vt:lpstr>
      <vt:lpstr>הנחות למוצרים</vt:lpstr>
      <vt:lpstr>CountProduct</vt:lpstr>
      <vt:lpstr>MaxPrice</vt:lpstr>
      <vt:lpstr>MinPrice</vt:lpstr>
      <vt:lpstr>tblData</vt:lpstr>
      <vt:lpstr>Total</vt:lpstr>
    </vt:vector>
  </TitlesOfParts>
  <Company>Toshiba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Naveh Eskinazi</dc:creator>
  <cp:lastModifiedBy>שי שקרוב</cp:lastModifiedBy>
  <dcterms:created xsi:type="dcterms:W3CDTF">2011-02-12T19:41:30Z</dcterms:created>
  <dcterms:modified xsi:type="dcterms:W3CDTF">2018-11-06T05:42:13Z</dcterms:modified>
</cp:coreProperties>
</file>